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B2A9ECB0-E1AD-4085-A0FA-4E2BE805A6E8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Q7 (a)(i)" sheetId="71" r:id="rId6"/>
    <sheet name="Q7 (b)(ii)" sheetId="72" r:id="rId7"/>
    <sheet name="Q7 (b)(iii)" sheetId="73" r:id="rId8"/>
    <sheet name="Case Study Exhibits --&gt;" sheetId="29" r:id="rId9"/>
    <sheet name="Big Ben Inc St 1.5 " sheetId="74" r:id="rId10"/>
    <sheet name="Big Ben BS 1.5" sheetId="75" r:id="rId11"/>
    <sheet name="Lyon Sect 2.11" sheetId="76" r:id="rId12"/>
    <sheet name="AHA 5.15 LTC" sheetId="77" r:id="rId13"/>
    <sheet name="AHA 5.15 Indiv" sheetId="78" r:id="rId14"/>
    <sheet name="AHA 5.15 SmGrp" sheetId="79" r:id="rId15"/>
    <sheet name="AHA 5.15 LgGrp" sheetId="80" r:id="rId16"/>
    <sheet name="AHA 5.15 Corp" sheetId="81" r:id="rId17"/>
    <sheet name="AHA 5.15 Total" sheetId="82" r:id="rId18"/>
    <sheet name="AHA 5.15 Stats" sheetId="83" r:id="rId19"/>
  </sheets>
  <externalReferences>
    <externalReference r:id="rId20"/>
    <externalReference r:id="rId21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<sst xmlns="http://schemas.openxmlformats.org/spreadsheetml/2006/main" count="641" uniqueCount="321">
  <si>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</si>
  <si>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</si>
  <si>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</si>
  <si>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</si>
  <si>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</si>
  <si>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</si>
  <si>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</si>
  <si>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</si>
  <si>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</si>
  <si>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</si>
  <si>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</si>
  <si>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</si>
  <si>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</si>
  <si>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</si>
  <si>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</si>
  <si>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</si>
  <si>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</si>
  <si>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</si>
  <si>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</si>
  <si>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</si>
  <si>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</si>
  <si>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</si>
  <si>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</si>
  <si>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</si>
  <si>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</si>
  <si>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</si>
  <si>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</si>
  <si>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</si>
  <si>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</si>
  <si>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</si>
  <si>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</si>
  <si>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</si>
  <si>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</si>
  <si>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</si>
  <si>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</si>
  <si>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</si>
  <si>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</si>
  <si>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</si>
  <si>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</si>
  <si>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</si>
  <si>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</si>
  <si>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</si>
  <si>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</si>
  <si>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</si>
  <si>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</si>
  <si>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</si>
  <si>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</si>
  <si>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</si>
  <si>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</si>
  <si>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</si>
  <si>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</si>
  <si>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</si>
  <si>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</si>
  <si>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</si>
  <si>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</si>
  <si>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</si>
  <si>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</si>
  <si>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</si>
  <si>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</si>
  <si>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</si>
  <si>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</si>
  <si>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</si>
  <si>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</si>
  <si>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</si>
  <si>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</si>
  <si>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</si>
  <si>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</si>
  <si>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</si>
  <si>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</si>
  <si>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</si>
  <si>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</si>
  <si>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</si>
  <si>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</si>
  <si>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</si>
  <si>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</si>
  <si>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</si>
  <si>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</si>
  <si>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</si>
  <si>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</si>
  <si>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</si>
  <si>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</si>
  <si>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</si>
  <si>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</si>
  <si>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</si>
  <si>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</si>
  <si>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</si>
  <si>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</si>
  <si>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</si>
  <si>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</si>
  <si>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</si>
  <si>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</si>
  <si>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</si>
  <si>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</si>
  <si>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</si>
  <si>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</si>
  <si>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</si>
  <si>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</si>
  <si>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</si>
  <si>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</si>
  <si>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</si>
  <si>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</si>
  <si>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</si>
  <si>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</si>
  <si>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</si>
  <si>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</si>
  <si>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</si>
  <si>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</si>
  <si>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</si>
  <si>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</si>
  <si>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</si>
  <si>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</si>
  <si>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</si>
  <si>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</si>
  <si>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</si>
  <si>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</si>
  <si>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</si>
  <si>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</si>
  <si>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</si>
  <si>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</si>
  <si>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</si>
  <si>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</si>
  <si>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</si>
  <si>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</si>
  <si>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</si>
  <si>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</si>
  <si>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</si>
  <si>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</si>
  <si>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</si>
  <si>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</si>
  <si>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</si>
  <si>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</si>
  <si>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</si>
  <si>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</si>
  <si>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</si>
  <si>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</si>
  <si>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</si>
  <si>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</si>
  <si>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</si>
  <si>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</si>
  <si>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</si>
  <si>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</si>
  <si>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</si>
  <si>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</si>
  <si>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</si>
  <si>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</si>
  <si>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</si>
  <si>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</si>
  <si>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</si>
  <si>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</si>
  <si>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</si>
  <si>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</si>
  <si>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</si>
  <si>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</si>
  <si>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</si>
  <si>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</si>
  <si>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</si>
  <si>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</si>
  <si>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</si>
  <si>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</si>
  <si>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</si>
  <si>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</si>
  <si>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</si>
  <si>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</si>
  <si>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</si>
  <si>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</si>
  <si>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</si>
  <si>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</si>
  <si>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</si>
  <si>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</si>
  <si>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</si>
  <si>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</si>
  <si>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</si>
  <si>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</si>
  <si>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</si>
  <si>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</si>
  <si>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</si>
  <si>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</si>
  <si>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</si>
  <si>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</si>
  <si>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</si>
  <si>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</si>
  <si>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</si>
  <si>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</si>
  <si>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</si>
  <si>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</si>
  <si>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</si>
  <si>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</si>
  <si>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</si>
  <si>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</si>
  <si>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</si>
  <si>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</si>
  <si>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</si>
  <si>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</si>
  <si>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</si>
  <si>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</si>
  <si>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</si>
  <si>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</si>
  <si>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</si>
  <si>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</si>
  <si>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</si>
  <si>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</si>
  <si>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</si>
  <si>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</si>
  <si>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</si>
  <si>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LTC</t>
  </si>
  <si>
    <t>INDIVIDUAL</t>
  </si>
  <si>
    <t>SMALL GROUP</t>
  </si>
  <si>
    <t>LARGE GROUP</t>
  </si>
  <si>
    <t>AHA CORPORATE</t>
  </si>
  <si>
    <t>2021 AHA  Premiums, Enrollment, and Utilization</t>
  </si>
  <si>
    <t>Comprehensive Hospital &amp; Medical</t>
  </si>
  <si>
    <t>Individual</t>
  </si>
  <si>
    <t>Small Group</t>
  </si>
  <si>
    <t>Large Group</t>
  </si>
  <si>
    <t>Long Term Care</t>
  </si>
  <si>
    <t>Total</t>
  </si>
  <si>
    <t>Total Members at the end of:</t>
  </si>
  <si>
    <t>1.</t>
  </si>
  <si>
    <t>Prior Year</t>
  </si>
  <si>
    <t>2.</t>
  </si>
  <si>
    <t>First Quarter, Current Year</t>
  </si>
  <si>
    <t>3.</t>
  </si>
  <si>
    <t>Second Quarter, Current Year</t>
  </si>
  <si>
    <t>4.</t>
  </si>
  <si>
    <t>Third Quarter, Current Year</t>
  </si>
  <si>
    <t>5.</t>
  </si>
  <si>
    <t>Fourth Quarter, Current Year</t>
  </si>
  <si>
    <t>6.</t>
  </si>
  <si>
    <t>Current Year Member Months</t>
  </si>
  <si>
    <t>Total Members Ambulatory Encounters for Year:</t>
  </si>
  <si>
    <t>7.</t>
  </si>
  <si>
    <t>Physician</t>
  </si>
  <si>
    <t>8.</t>
  </si>
  <si>
    <t>Non-Physician</t>
  </si>
  <si>
    <t>9.</t>
  </si>
  <si>
    <t>10.</t>
  </si>
  <si>
    <t>Hospital Patient Days Incurred</t>
  </si>
  <si>
    <t>11.</t>
  </si>
  <si>
    <t>Number of Inpatient Admissions</t>
  </si>
  <si>
    <t>Premiums, Written and Earned (in $000s)</t>
  </si>
  <si>
    <t>12.</t>
  </si>
  <si>
    <t>Health Premiums, Written</t>
  </si>
  <si>
    <t>13.</t>
  </si>
  <si>
    <t>Life Premiums, Direct</t>
  </si>
  <si>
    <t>14.</t>
  </si>
  <si>
    <t>Property &amp; Casualty Premiums, Written</t>
  </si>
  <si>
    <t>15.</t>
  </si>
  <si>
    <t>Health Premiums, Earned</t>
  </si>
  <si>
    <t>16.</t>
  </si>
  <si>
    <t>Life Premiums, Earned</t>
  </si>
  <si>
    <t>17.</t>
  </si>
  <si>
    <t>Property &amp; Casualty Premiums, Earned</t>
  </si>
  <si>
    <t>Claims, Paid and Incurred (in $000s)</t>
  </si>
  <si>
    <t>18.</t>
  </si>
  <si>
    <t>Amount Paid for Provision of Health Care Services</t>
  </si>
  <si>
    <t>19.</t>
  </si>
  <si>
    <t>Amount Incurred for Provision of Health Care Services</t>
  </si>
  <si>
    <t>Member Ambulatory Encounters for Year - Per 1,000</t>
  </si>
  <si>
    <t>Overall</t>
  </si>
  <si>
    <t>Premiums, Written and Earned - PMPM</t>
  </si>
  <si>
    <t>Claims, Paid and Incurred -PMPM</t>
  </si>
  <si>
    <t>Question 7(a)(i)</t>
  </si>
  <si>
    <t>(a)(i) Calculate the result of the “Health Blank Test” for AHA for 2022. Show your work.</t>
  </si>
  <si>
    <t>Simplifying Assumptions</t>
  </si>
  <si>
    <t>Assume that the balance sheet item "Liability for unpaid claims and claim adjustment expenses" represents the total reserves for each product line.</t>
  </si>
  <si>
    <t>Calculation</t>
  </si>
  <si>
    <t>Health Premiums</t>
  </si>
  <si>
    <t>Total Premiums</t>
  </si>
  <si>
    <t>Health Reserves</t>
  </si>
  <si>
    <t>Total Reserves</t>
  </si>
  <si>
    <t>Ratio for Health Blank Test</t>
  </si>
  <si>
    <t>Result</t>
  </si>
  <si>
    <t>Result of the Health Blank Test:</t>
  </si>
  <si>
    <t>Question 7(b)(ii)</t>
  </si>
  <si>
    <t xml:space="preserve">(b)(ii) Calculate the total Underwriting Risk (H2) for AHA based on the financials for 2021. Show your work. </t>
  </si>
  <si>
    <t>Large Group and Small Group product lines comprise of 95% health and 5% dental &amp; vision for all financial statement items.</t>
  </si>
  <si>
    <t>Assume no premium rate guarantees in AHA's blocks of business.</t>
  </si>
  <si>
    <t>Assume the managed care risk adjustment discount factor is 17% for comprehensive medical, 0% for dental &amp; vision, and 15% for long term care.</t>
  </si>
  <si>
    <t>Assume that Other Underwriting Risk for Long Term Care is $37,000k.</t>
  </si>
  <si>
    <t>Additional Data Tables</t>
  </si>
  <si>
    <t>Underwriting Risk Factors</t>
  </si>
  <si>
    <t>$0-$3m</t>
  </si>
  <si>
    <t>$3-$25m</t>
  </si>
  <si>
    <t>$25+m</t>
  </si>
  <si>
    <t>Comprehensive</t>
  </si>
  <si>
    <t>Medicare Supp.</t>
  </si>
  <si>
    <t>Dental &amp; Vision</t>
  </si>
  <si>
    <t>Medicare Part D</t>
  </si>
  <si>
    <t>Other Health</t>
  </si>
  <si>
    <t>Other Non-Health</t>
  </si>
  <si>
    <t>Premium</t>
  </si>
  <si>
    <t>Incurred Claims</t>
  </si>
  <si>
    <t>Reserves</t>
  </si>
  <si>
    <t>Large and Small Group</t>
  </si>
  <si>
    <t>Claim Experience Fluctuation Risk</t>
  </si>
  <si>
    <t>Risk Charge (000s)</t>
  </si>
  <si>
    <t>Premium (000s)</t>
  </si>
  <si>
    <t>Ratio Incurred Claims to Premium (%)</t>
  </si>
  <si>
    <t>Risk Factor (%)</t>
  </si>
  <si>
    <t>Managed Care Risk Adjustment Discount Factor (%)</t>
  </si>
  <si>
    <t>Other Underwriting Risk (000s)</t>
  </si>
  <si>
    <t>Comprehensive Medical</t>
  </si>
  <si>
    <t>Total Underwriting Risk (H2) (000s)</t>
  </si>
  <si>
    <t>Claim Experience Fluctuation Risk (000s)</t>
  </si>
  <si>
    <t>Question 7(b)(iii)</t>
  </si>
  <si>
    <t xml:space="preserve">(b)(iii) Demonstrate that AHA’s ACL RBC Ratio for 2021 is 648%. Show your work. </t>
  </si>
  <si>
    <t>AHA 2021 H1 (000s)</t>
  </si>
  <si>
    <t>AHA 2021 H3 (000s)</t>
  </si>
  <si>
    <t>AHA 2021 H4 (000s)</t>
  </si>
  <si>
    <t>2021 RBC Calc</t>
  </si>
  <si>
    <t>H1</t>
  </si>
  <si>
    <t>H2</t>
  </si>
  <si>
    <t>H3</t>
  </si>
  <si>
    <t>H4</t>
  </si>
  <si>
    <t>CAL RBC</t>
  </si>
  <si>
    <t>ACL RBC</t>
  </si>
  <si>
    <t>EOY Surplus</t>
  </si>
  <si>
    <t>ACL RBC Ratio (%)</t>
  </si>
  <si>
    <t>Avalable Economic Capital</t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</si>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</sst>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  <numFmt numFmtId="174" formatCode="0_);\(0\)"/>
    <numFmt numFmtId="175" formatCode="_(&quot;$&quot;* #,##0_);_(&quot;$&quot;* \(#,##0\);_(&quot;$&quot;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  <font>
      <u val="singleAccounting"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u/>
      <sz val="11"/>
      <color rgb="FF0000FF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2" borderId="0" xfId="0" applyFont="1" applyFill="1"/>
    <xf numFmtId="0" fontId="13" fillId="0" borderId="0" xfId="0" applyFont="1"/>
    <xf numFmtId="0" fontId="14" fillId="0" borderId="0" xfId="0" applyFont="1"/>
    <xf numFmtId="0" fontId="5" fillId="4" borderId="39" xfId="0" applyFont="1" applyFill="1" applyBorder="1"/>
    <xf numFmtId="10" fontId="4" fillId="3" borderId="39" xfId="0" applyNumberFormat="1" applyFont="1" applyFill="1" applyBorder="1"/>
    <xf numFmtId="0" fontId="4" fillId="3" borderId="39" xfId="0" applyFont="1" applyFill="1" applyBorder="1"/>
    <xf numFmtId="3" fontId="4" fillId="3" borderId="39" xfId="0" applyNumberFormat="1" applyFont="1" applyFill="1" applyBorder="1"/>
    <xf numFmtId="170" fontId="4" fillId="3" borderId="39" xfId="0" applyNumberFormat="1" applyFont="1" applyFill="1" applyBorder="1"/>
    <xf numFmtId="3" fontId="5" fillId="0" borderId="0" xfId="0" applyNumberFormat="1" applyFont="1"/>
    <xf numFmtId="0" fontId="5" fillId="5" borderId="39" xfId="0" applyFont="1" applyFill="1" applyBorder="1" applyAlignment="1">
      <alignment horizontal="center" wrapText="1"/>
    </xf>
    <xf numFmtId="0" fontId="6" fillId="0" borderId="39" xfId="0" applyFont="1" applyBorder="1"/>
    <xf numFmtId="3" fontId="4" fillId="6" borderId="39" xfId="0" applyNumberFormat="1" applyFont="1" applyFill="1" applyBorder="1"/>
    <xf numFmtId="171" fontId="6" fillId="0" borderId="39" xfId="0" applyNumberFormat="1" applyFont="1" applyBorder="1"/>
    <xf numFmtId="3" fontId="4" fillId="0" borderId="39" xfId="0" applyNumberFormat="1" applyFont="1" applyBorder="1"/>
    <xf numFmtId="172" fontId="4" fillId="0" borderId="39" xfId="0" applyNumberFormat="1" applyFont="1" applyBorder="1"/>
    <xf numFmtId="171" fontId="4" fillId="0" borderId="39" xfId="0" applyNumberFormat="1" applyFont="1" applyBorder="1"/>
    <xf numFmtId="172" fontId="6" fillId="0" borderId="39" xfId="0" applyNumberFormat="1" applyFont="1" applyBorder="1"/>
    <xf numFmtId="172" fontId="4" fillId="3" borderId="39" xfId="0" applyNumberFormat="1" applyFont="1" applyFill="1" applyBorder="1"/>
    <xf numFmtId="171" fontId="4" fillId="3" borderId="39" xfId="0" applyNumberFormat="1" applyFont="1" applyFill="1" applyBorder="1"/>
    <xf numFmtId="0" fontId="4" fillId="0" borderId="39" xfId="0" applyFont="1" applyBorder="1"/>
    <xf numFmtId="173" fontId="4" fillId="0" borderId="39" xfId="0" applyNumberFormat="1" applyFont="1" applyBorder="1"/>
    <xf numFmtId="3" fontId="5" fillId="4" borderId="39" xfId="0" applyNumberFormat="1" applyFont="1" applyFill="1" applyBorder="1"/>
    <xf numFmtId="0" fontId="15" fillId="0" borderId="0" xfId="0" applyFont="1"/>
    <xf numFmtId="0" fontId="4" fillId="3" borderId="0" xfId="0" applyFont="1" applyFill="1" applyAlignment="1">
      <alignment horizontal="center"/>
    </xf>
    <xf numFmtId="164" fontId="4" fillId="3" borderId="39" xfId="0" applyNumberFormat="1" applyFont="1" applyFill="1" applyBorder="1"/>
    <xf numFmtId="164" fontId="4" fillId="3" borderId="39" xfId="1" applyNumberFormat="1" applyFont="1" applyFill="1" applyBorder="1"/>
    <xf numFmtId="164" fontId="4" fillId="6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39" xfId="11" applyFont="1" applyBorder="1" applyAlignment="1">
      <alignment horizontal="center" wrapText="1"/>
    </xf>
    <xf numFmtId="164" fontId="4" fillId="0" borderId="39" xfId="6" applyNumberFormat="1" applyFont="1" applyBorder="1" applyAlignment="1">
      <alignment horizontal="center" wrapText="1"/>
    </xf>
    <xf numFmtId="9" fontId="4" fillId="0" borderId="39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3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3" borderId="0" xfId="6" applyNumberFormat="1" applyFont="1" applyFill="1"/>
    <xf numFmtId="0" fontId="5" fillId="0" borderId="0" xfId="11" applyFont="1"/>
    <xf numFmtId="164" fontId="5" fillId="3" borderId="0" xfId="6" applyNumberFormat="1" applyFont="1" applyFill="1"/>
    <xf numFmtId="0" fontId="4" fillId="0" borderId="0" xfId="11" applyFont="1" applyAlignment="1">
      <alignment horizontal="right"/>
    </xf>
    <xf numFmtId="9" fontId="4" fillId="3" borderId="0" xfId="9" applyFont="1" applyFill="1"/>
    <xf numFmtId="169" fontId="4" fillId="3" borderId="0" xfId="9" applyNumberFormat="1" applyFont="1" applyFill="1"/>
    <xf numFmtId="168" fontId="4" fillId="3" borderId="0" xfId="12" applyNumberFormat="1" applyFont="1" applyFill="1" applyAlignment="1">
      <alignment horizontal="left" indent="2"/>
    </xf>
    <xf numFmtId="168" fontId="4" fillId="3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49" fontId="6" fillId="0" borderId="16" xfId="0" applyNumberFormat="1" applyFont="1" applyBorder="1" applyAlignment="1" applyProtection="1">
      <alignment wrapText="1"/>
      <protection locked="0"/>
    </xf>
    <xf numFmtId="3" fontId="6" fillId="0" borderId="17" xfId="0" applyNumberFormat="1" applyFont="1" applyBorder="1" applyAlignment="1" applyProtection="1">
      <alignment horizontal="right"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49" fontId="9" fillId="0" borderId="19" xfId="0" applyNumberFormat="1" applyFont="1" applyBorder="1" applyAlignment="1" applyProtection="1">
      <alignment wrapText="1"/>
      <protection locked="0"/>
    </xf>
    <xf numFmtId="3" fontId="9" fillId="0" borderId="20" xfId="0" applyNumberFormat="1" applyFont="1" applyBorder="1" applyAlignment="1" applyProtection="1">
      <alignment horizontal="right"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49" fontId="6" fillId="0" borderId="22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7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3" xfId="0" applyNumberFormat="1" applyFont="1" applyBorder="1" applyAlignment="1" applyProtection="1">
      <alignment wrapText="1"/>
      <protection locked="0"/>
    </xf>
    <xf numFmtId="165" fontId="9" fillId="0" borderId="24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49" fontId="9" fillId="0" borderId="26" xfId="0" applyNumberFormat="1" applyFont="1" applyBorder="1" applyAlignment="1" applyProtection="1">
      <alignment wrapText="1"/>
      <protection locked="0"/>
    </xf>
    <xf numFmtId="1" fontId="9" fillId="0" borderId="24" xfId="0" applyNumberFormat="1" applyFont="1" applyBorder="1" applyAlignment="1" applyProtection="1">
      <alignment horizontal="right"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4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7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8" xfId="0" applyNumberFormat="1" applyFont="1" applyBorder="1" applyAlignment="1" applyProtection="1">
      <alignment wrapText="1"/>
      <protection locked="0"/>
    </xf>
    <xf numFmtId="0" fontId="6" fillId="0" borderId="29" xfId="0" applyFont="1" applyBorder="1"/>
    <xf numFmtId="0" fontId="6" fillId="0" borderId="30" xfId="0" applyFont="1" applyBorder="1"/>
    <xf numFmtId="164" fontId="6" fillId="0" borderId="0" xfId="1" applyNumberFormat="1" applyFont="1" applyFill="1" applyBorder="1" applyAlignment="1"/>
    <xf numFmtId="164" fontId="26" fillId="0" borderId="0" xfId="1" applyNumberFormat="1" applyFont="1" applyFill="1" applyBorder="1" applyAlignment="1"/>
    <xf numFmtId="164" fontId="26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1" xfId="0" applyFont="1" applyBorder="1"/>
    <xf numFmtId="164" fontId="6" fillId="0" borderId="1" xfId="1" applyNumberFormat="1" applyFont="1" applyBorder="1"/>
    <xf numFmtId="164" fontId="6" fillId="0" borderId="32" xfId="1" applyNumberFormat="1" applyFont="1" applyBorder="1"/>
    <xf numFmtId="0" fontId="6" fillId="0" borderId="33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4" xfId="0" applyFont="1" applyBorder="1"/>
    <xf numFmtId="164" fontId="9" fillId="0" borderId="35" xfId="1" applyNumberFormat="1" applyFont="1" applyBorder="1" applyAlignment="1"/>
    <xf numFmtId="164" fontId="9" fillId="0" borderId="36" xfId="1" applyNumberFormat="1" applyFont="1" applyBorder="1" applyAlignment="1"/>
    <xf numFmtId="164" fontId="9" fillId="0" borderId="0" xfId="0" applyNumberFormat="1" applyFont="1"/>
    <xf numFmtId="0" fontId="9" fillId="0" borderId="37" xfId="0" applyFont="1" applyBorder="1"/>
    <xf numFmtId="164" fontId="6" fillId="0" borderId="1" xfId="1" applyNumberFormat="1" applyFont="1" applyBorder="1" applyAlignment="1"/>
    <xf numFmtId="164" fontId="6" fillId="0" borderId="32" xfId="1" applyNumberFormat="1" applyFont="1" applyBorder="1" applyAlignment="1"/>
    <xf numFmtId="0" fontId="6" fillId="0" borderId="38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8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43" fontId="4" fillId="0" borderId="0" xfId="1" applyFont="1"/>
    <xf numFmtId="174" fontId="7" fillId="0" borderId="0" xfId="0" applyNumberFormat="1" applyFont="1"/>
    <xf numFmtId="9" fontId="4" fillId="0" borderId="0" xfId="2" applyFont="1" applyFill="1" applyBorder="1"/>
    <xf numFmtId="0" fontId="4" fillId="0" borderId="0" xfId="0" applyFont="1" applyAlignment="1">
      <alignment horizontal="right" vertical="center"/>
    </xf>
    <xf numFmtId="0" fontId="5" fillId="0" borderId="39" xfId="0" applyFont="1" applyBorder="1" applyAlignment="1">
      <alignment horizontal="center"/>
    </xf>
    <xf numFmtId="169" fontId="4" fillId="0" borderId="39" xfId="0" applyNumberFormat="1" applyFont="1" applyBorder="1"/>
    <xf numFmtId="0" fontId="5" fillId="0" borderId="3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right"/>
    </xf>
    <xf numFmtId="175" fontId="4" fillId="0" borderId="39" xfId="13" applyNumberFormat="1" applyFont="1" applyBorder="1"/>
    <xf numFmtId="0" fontId="5" fillId="0" borderId="39" xfId="0" applyFont="1" applyBorder="1" applyAlignment="1">
      <alignment horizontal="right"/>
    </xf>
    <xf numFmtId="175" fontId="5" fillId="0" borderId="39" xfId="0" applyNumberFormat="1" applyFont="1" applyBorder="1"/>
    <xf numFmtId="0" fontId="5" fillId="0" borderId="46" xfId="0" applyFont="1" applyBorder="1" applyAlignment="1">
      <alignment horizontal="center" vertical="center" wrapText="1"/>
    </xf>
    <xf numFmtId="175" fontId="4" fillId="0" borderId="39" xfId="0" applyNumberFormat="1" applyFont="1" applyBorder="1"/>
    <xf numFmtId="169" fontId="4" fillId="0" borderId="39" xfId="2" applyNumberFormat="1" applyFont="1" applyBorder="1"/>
    <xf numFmtId="10" fontId="4" fillId="0" borderId="39" xfId="2" applyNumberFormat="1" applyFont="1" applyBorder="1"/>
    <xf numFmtId="0" fontId="4" fillId="0" borderId="39" xfId="0" applyFont="1" applyBorder="1" applyAlignment="1">
      <alignment horizontal="center"/>
    </xf>
    <xf numFmtId="175" fontId="4" fillId="0" borderId="39" xfId="0" applyNumberFormat="1" applyFont="1" applyBorder="1" applyAlignment="1">
      <alignment horizontal="center"/>
    </xf>
    <xf numFmtId="175" fontId="4" fillId="3" borderId="39" xfId="0" applyNumberFormat="1" applyFont="1" applyFill="1" applyBorder="1"/>
    <xf numFmtId="175" fontId="4" fillId="0" borderId="0" xfId="13" applyNumberFormat="1" applyFont="1"/>
    <xf numFmtId="9" fontId="5" fillId="3" borderId="47" xfId="2" applyFont="1" applyFill="1" applyBorder="1"/>
    <xf numFmtId="0" fontId="0" fillId="0" borderId="0" xfId="0" applyFont="1"/>
    <xf numFmtId="0" fontId="28" fillId="0" borderId="0" xfId="0" applyFont="1"/>
    <xf numFmtId="37" fontId="4" fillId="0" borderId="39" xfId="0" applyNumberFormat="1" applyFont="1" applyBorder="1"/>
    <xf numFmtId="0" fontId="4" fillId="0" borderId="0" xfId="0" applyFont="1" applyAlignment="1">
      <alignment horizontal="right"/>
    </xf>
    <xf numFmtId="0" fontId="28" fillId="0" borderId="0" xfId="0" applyFont="1" applyAlignment="1">
      <alignment wrapText="1"/>
    </xf>
    <xf numFmtId="9" fontId="6" fillId="7" borderId="39" xfId="2" applyFont="1" applyFill="1" applyBorder="1"/>
    <xf numFmtId="9" fontId="6" fillId="7" borderId="39" xfId="0" applyNumberFormat="1" applyFont="1" applyFill="1" applyBorder="1"/>
    <xf numFmtId="175" fontId="6" fillId="7" borderId="39" xfId="13" applyNumberFormat="1" applyFont="1" applyFill="1" applyBorder="1"/>
    <xf numFmtId="0" fontId="21" fillId="0" borderId="0" xfId="0" applyFont="1"/>
    <xf numFmtId="0" fontId="29" fillId="0" borderId="0" xfId="0" applyFont="1"/>
    <xf numFmtId="0" fontId="29" fillId="0" borderId="0" xfId="0" applyFont="1" applyAlignment="1">
      <alignment vertical="center"/>
    </xf>
    <xf numFmtId="44" fontId="4" fillId="0" borderId="0" xfId="13" applyFont="1"/>
    <xf numFmtId="0" fontId="5" fillId="0" borderId="1" xfId="0" applyFont="1" applyBorder="1" applyAlignment="1">
      <alignment horizontal="center"/>
    </xf>
    <xf numFmtId="164" fontId="4" fillId="0" borderId="40" xfId="6" applyNumberFormat="1" applyFont="1" applyBorder="1" applyAlignment="1">
      <alignment horizontal="center" wrapText="1"/>
    </xf>
    <xf numFmtId="164" fontId="4" fillId="0" borderId="42" xfId="6" applyNumberFormat="1" applyFont="1" applyBorder="1" applyAlignment="1">
      <alignment horizontal="center" wrapText="1"/>
    </xf>
    <xf numFmtId="0" fontId="20" fillId="0" borderId="43" xfId="11" applyFont="1" applyBorder="1" applyAlignment="1">
      <alignment horizontal="center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4" fillId="0" borderId="40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3" borderId="40" xfId="0" applyFont="1" applyFill="1" applyBorder="1" applyAlignment="1">
      <alignment horizontal="left" vertical="center" wrapText="1"/>
    </xf>
    <xf numFmtId="0" fontId="4" fillId="3" borderId="41" xfId="0" applyFont="1" applyFill="1" applyBorder="1" applyAlignment="1">
      <alignment horizontal="left"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  <xf numFmtId="164" fontId="27" fillId="0" borderId="0" xfId="1" applyNumberFormat="1" applyFont="1" applyAlignment="1">
      <alignment horizontal="center"/>
    </xf>
  </cellXfs>
  <cellStyles count="14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Currency" xfId="13" builtinId="4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topLeftCell="B1" workbookViewId="0">
      <selection activeCell="B1" sqref="B1"/>
    </sheetView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98B1-4575-4A50-B986-7DE234242644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7" customWidth="1"/>
    <col min="2" max="3" width="12.7109375" style="77" customWidth="1"/>
    <col min="4" max="4" width="12.7109375" style="17" customWidth="1"/>
    <col min="5" max="16384" width="11.42578125" style="17"/>
  </cols>
  <sheetData>
    <row r="1" spans="1:52" ht="15.75" thickBot="1" x14ac:dyDescent="0.3">
      <c r="A1" s="76"/>
    </row>
    <row r="2" spans="1:52" s="78" customFormat="1" thickBot="1" x14ac:dyDescent="0.25">
      <c r="A2" s="198" t="s">
        <v>116</v>
      </c>
      <c r="B2" s="199"/>
      <c r="C2" s="199"/>
      <c r="D2" s="200"/>
    </row>
    <row r="3" spans="1:52" s="78" customFormat="1" thickBot="1" x14ac:dyDescent="0.25">
      <c r="A3" s="201" t="s">
        <v>46</v>
      </c>
      <c r="B3" s="202"/>
      <c r="C3" s="202"/>
      <c r="D3" s="203"/>
    </row>
    <row r="4" spans="1:52" x14ac:dyDescent="0.25">
      <c r="A4" s="79"/>
      <c r="B4" s="80"/>
      <c r="C4" s="80"/>
      <c r="D4" s="81"/>
      <c r="AZ4" s="78"/>
    </row>
    <row r="5" spans="1:52" x14ac:dyDescent="0.25">
      <c r="A5" s="82" t="s">
        <v>47</v>
      </c>
      <c r="B5" s="83">
        <v>2021</v>
      </c>
      <c r="C5" s="83">
        <v>2020</v>
      </c>
      <c r="D5" s="84">
        <v>2019</v>
      </c>
      <c r="AZ5" s="78"/>
    </row>
    <row r="6" spans="1:52" x14ac:dyDescent="0.25">
      <c r="A6" s="85" t="s">
        <v>48</v>
      </c>
      <c r="B6" s="86">
        <v>692.8648648648649</v>
      </c>
      <c r="C6" s="87">
        <v>701.81081081081084</v>
      </c>
      <c r="D6" s="87">
        <v>675.70270270270271</v>
      </c>
      <c r="AZ6" s="78"/>
    </row>
    <row r="7" spans="1:52" x14ac:dyDescent="0.25">
      <c r="A7" s="85" t="s">
        <v>49</v>
      </c>
      <c r="B7" s="86">
        <v>295.37837837837839</v>
      </c>
      <c r="C7" s="87">
        <v>272.59459459459458</v>
      </c>
      <c r="D7" s="87">
        <v>289.97297297297297</v>
      </c>
      <c r="AZ7" s="78"/>
    </row>
    <row r="8" spans="1:52" s="14" customFormat="1" ht="18" customHeight="1" thickBot="1" x14ac:dyDescent="0.25">
      <c r="A8" s="88" t="s">
        <v>50</v>
      </c>
      <c r="B8" s="89">
        <v>397.48648648648651</v>
      </c>
      <c r="C8" s="90">
        <v>429.21621621621625</v>
      </c>
      <c r="D8" s="90">
        <v>385.72972972972974</v>
      </c>
      <c r="AZ8" s="78"/>
    </row>
    <row r="9" spans="1:52" x14ac:dyDescent="0.25">
      <c r="A9" s="91" t="s">
        <v>51</v>
      </c>
      <c r="B9" s="92">
        <v>37.378378378378379</v>
      </c>
      <c r="C9" s="93">
        <v>25.837837837837839</v>
      </c>
      <c r="D9" s="93">
        <v>30.648648648648649</v>
      </c>
      <c r="AZ9" s="78"/>
    </row>
    <row r="10" spans="1:52" s="14" customFormat="1" thickBot="1" x14ac:dyDescent="0.25">
      <c r="A10" s="88" t="s">
        <v>52</v>
      </c>
      <c r="B10" s="89">
        <v>360.10810810810813</v>
      </c>
      <c r="C10" s="90">
        <v>403.37837837837844</v>
      </c>
      <c r="D10" s="90">
        <v>355.08108108108109</v>
      </c>
      <c r="AZ10" s="78"/>
    </row>
    <row r="11" spans="1:52" x14ac:dyDescent="0.25">
      <c r="A11" s="91" t="s">
        <v>53</v>
      </c>
      <c r="B11" s="86">
        <v>317.40540540540542</v>
      </c>
      <c r="C11" s="87">
        <v>345</v>
      </c>
      <c r="D11" s="87">
        <v>335.37837837837839</v>
      </c>
      <c r="AZ11" s="78"/>
    </row>
    <row r="12" spans="1:52" ht="30" x14ac:dyDescent="0.25">
      <c r="A12" s="85" t="s">
        <v>54</v>
      </c>
      <c r="B12" s="86">
        <v>37.864864864864863</v>
      </c>
      <c r="C12" s="87">
        <v>103.83783783783784</v>
      </c>
      <c r="D12" s="87">
        <v>116.18918918918919</v>
      </c>
    </row>
    <row r="13" spans="1:52" x14ac:dyDescent="0.25">
      <c r="A13" s="85" t="s">
        <v>55</v>
      </c>
      <c r="B13" s="94">
        <v>17.648648648648649</v>
      </c>
      <c r="C13" s="95">
        <v>5.4864864864864868</v>
      </c>
      <c r="D13" s="95">
        <v>6.5405405405405403</v>
      </c>
    </row>
    <row r="14" spans="1:52" x14ac:dyDescent="0.25">
      <c r="A14" s="85" t="s">
        <v>56</v>
      </c>
      <c r="B14" s="94">
        <v>12.297297297297296</v>
      </c>
      <c r="C14" s="95">
        <v>4.4324324324324325</v>
      </c>
      <c r="D14" s="95">
        <v>16.72972972972973</v>
      </c>
    </row>
    <row r="15" spans="1:52" x14ac:dyDescent="0.25">
      <c r="A15" s="85" t="s">
        <v>57</v>
      </c>
      <c r="B15" s="86">
        <v>28.45945945945946</v>
      </c>
      <c r="C15" s="95">
        <v>18.081081081081081</v>
      </c>
      <c r="D15" s="95">
        <v>2.9189189189189189</v>
      </c>
    </row>
    <row r="16" spans="1:52" s="14" customFormat="1" thickBot="1" x14ac:dyDescent="0.25">
      <c r="A16" s="88" t="s">
        <v>58</v>
      </c>
      <c r="B16" s="89">
        <v>413.67567567567568</v>
      </c>
      <c r="C16" s="90">
        <v>476.83783783783787</v>
      </c>
      <c r="D16" s="90">
        <v>477.75675675675677</v>
      </c>
    </row>
    <row r="17" spans="1:4" x14ac:dyDescent="0.25">
      <c r="A17" s="91" t="s">
        <v>59</v>
      </c>
      <c r="B17" s="92">
        <v>320.91891891891891</v>
      </c>
      <c r="C17" s="96">
        <v>359.27027027027026</v>
      </c>
      <c r="D17" s="96">
        <v>338.16216216216219</v>
      </c>
    </row>
    <row r="18" spans="1:4" x14ac:dyDescent="0.25">
      <c r="A18" s="85" t="s">
        <v>60</v>
      </c>
      <c r="B18" s="86">
        <v>427.7837837837838</v>
      </c>
      <c r="C18" s="87">
        <v>510.48648648648646</v>
      </c>
      <c r="D18" s="87">
        <v>403.8648648648649</v>
      </c>
    </row>
    <row r="19" spans="1:4" x14ac:dyDescent="0.25">
      <c r="A19" s="85" t="s">
        <v>61</v>
      </c>
      <c r="B19" s="86">
        <v>33.945945945945944</v>
      </c>
      <c r="C19" s="87">
        <v>156.1081081081081</v>
      </c>
      <c r="D19" s="87">
        <v>3</v>
      </c>
    </row>
    <row r="20" spans="1:4" x14ac:dyDescent="0.25">
      <c r="A20" s="85" t="s">
        <v>62</v>
      </c>
      <c r="B20" s="94">
        <v>13.081081081081081</v>
      </c>
      <c r="C20" s="95">
        <v>19.189189189189189</v>
      </c>
      <c r="D20" s="95">
        <v>3.5945945945945947</v>
      </c>
    </row>
    <row r="21" spans="1:4" s="14" customFormat="1" thickBot="1" x14ac:dyDescent="0.25">
      <c r="A21" s="88" t="s">
        <v>63</v>
      </c>
      <c r="B21" s="97">
        <v>795.72972972972968</v>
      </c>
      <c r="C21" s="98">
        <v>1045.0540540540539</v>
      </c>
      <c r="D21" s="98">
        <v>748.62162162162167</v>
      </c>
    </row>
    <row r="22" spans="1:4" s="14" customFormat="1" thickBot="1" x14ac:dyDescent="0.25">
      <c r="A22" s="99" t="s">
        <v>64</v>
      </c>
      <c r="B22" s="100">
        <v>-21.945945945945937</v>
      </c>
      <c r="C22" s="101">
        <v>-164.8378378378377</v>
      </c>
      <c r="D22" s="101">
        <v>84.216216216216253</v>
      </c>
    </row>
    <row r="23" spans="1:4" s="14" customFormat="1" thickBot="1" x14ac:dyDescent="0.25">
      <c r="A23" s="102" t="s">
        <v>65</v>
      </c>
      <c r="B23" s="103">
        <v>14.756756756756756</v>
      </c>
      <c r="C23" s="104">
        <v>18.243243243243242</v>
      </c>
      <c r="D23" s="104">
        <v>38.513513513513516</v>
      </c>
    </row>
    <row r="24" spans="1:4" s="14" customFormat="1" thickBot="1" x14ac:dyDescent="0.25">
      <c r="A24" s="102" t="s">
        <v>66</v>
      </c>
      <c r="B24" s="105">
        <v>-36.702702702702695</v>
      </c>
      <c r="C24" s="101">
        <v>-183.08108108108092</v>
      </c>
      <c r="D24" s="101">
        <v>45.702702702702737</v>
      </c>
    </row>
    <row r="25" spans="1:4" x14ac:dyDescent="0.25">
      <c r="A25" s="106"/>
      <c r="B25" s="107"/>
      <c r="C25" s="107"/>
      <c r="D25" s="106"/>
    </row>
    <row r="27" spans="1:4" x14ac:dyDescent="0.25">
      <c r="B27" s="108" t="s">
        <v>67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DD654-F940-4FE1-B40E-531B73FFA7D5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7" bestFit="1" customWidth="1"/>
    <col min="2" max="2" width="14.42578125" style="116" customWidth="1"/>
    <col min="3" max="3" width="2.42578125" style="116" customWidth="1"/>
    <col min="4" max="4" width="14.42578125" style="116" customWidth="1"/>
    <col min="5" max="16384" width="9.28515625" style="17"/>
  </cols>
  <sheetData>
    <row r="1" spans="1:855" s="14" customFormat="1" thickBot="1" x14ac:dyDescent="0.25">
      <c r="A1" s="182"/>
    </row>
    <row r="2" spans="1:855" ht="15.75" thickBot="1" x14ac:dyDescent="0.3">
      <c r="A2" s="198" t="s">
        <v>116</v>
      </c>
      <c r="B2" s="199"/>
      <c r="C2" s="199"/>
      <c r="D2" s="200"/>
    </row>
    <row r="3" spans="1:855" ht="15.75" thickBot="1" x14ac:dyDescent="0.3">
      <c r="A3" s="112" t="s">
        <v>68</v>
      </c>
      <c r="B3" s="113"/>
      <c r="C3" s="113"/>
      <c r="D3" s="114"/>
    </row>
    <row r="4" spans="1:855" x14ac:dyDescent="0.25">
      <c r="A4" s="115"/>
      <c r="D4" s="117"/>
    </row>
    <row r="5" spans="1:855" x14ac:dyDescent="0.25">
      <c r="A5" s="118" t="s">
        <v>47</v>
      </c>
      <c r="B5" s="119" t="s">
        <v>117</v>
      </c>
      <c r="C5" s="120"/>
      <c r="D5" s="121" t="s">
        <v>115</v>
      </c>
    </row>
    <row r="6" spans="1:855" s="123" customFormat="1" x14ac:dyDescent="0.25">
      <c r="A6" s="122" t="s">
        <v>69</v>
      </c>
      <c r="D6" s="124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x14ac:dyDescent="0.25">
      <c r="A7" s="115" t="s">
        <v>70</v>
      </c>
      <c r="B7" s="125">
        <v>4901.72972972973</v>
      </c>
      <c r="D7" s="117">
        <v>2620</v>
      </c>
    </row>
    <row r="8" spans="1:855" x14ac:dyDescent="0.25">
      <c r="A8" s="115" t="s">
        <v>71</v>
      </c>
      <c r="B8" s="125">
        <v>313.67567567567568</v>
      </c>
      <c r="D8" s="117">
        <v>347.08108108108109</v>
      </c>
    </row>
    <row r="9" spans="1:855" x14ac:dyDescent="0.25">
      <c r="A9" s="115" t="s">
        <v>72</v>
      </c>
      <c r="B9" s="125">
        <v>440.18918918918916</v>
      </c>
      <c r="D9" s="117">
        <v>606.91891891891896</v>
      </c>
    </row>
    <row r="10" spans="1:855" x14ac:dyDescent="0.25">
      <c r="A10" s="115" t="s">
        <v>73</v>
      </c>
      <c r="B10" s="125">
        <v>542.72972972972968</v>
      </c>
      <c r="D10" s="117">
        <v>906.94594594594594</v>
      </c>
    </row>
    <row r="11" spans="1:855" x14ac:dyDescent="0.25">
      <c r="A11" s="115" t="s">
        <v>74</v>
      </c>
      <c r="B11" s="125"/>
      <c r="D11" s="117"/>
    </row>
    <row r="12" spans="1:855" x14ac:dyDescent="0.25">
      <c r="A12" s="115" t="s">
        <v>75</v>
      </c>
      <c r="B12" s="125">
        <v>4622.8108108108108</v>
      </c>
      <c r="D12" s="117">
        <v>5298.2432432432433</v>
      </c>
    </row>
    <row r="13" spans="1:855" x14ac:dyDescent="0.25">
      <c r="A13" s="115" t="s">
        <v>76</v>
      </c>
      <c r="B13" s="125">
        <v>13112.162162162162</v>
      </c>
      <c r="D13" s="117">
        <v>13934.972972972973</v>
      </c>
    </row>
    <row r="14" spans="1:855" ht="17.25" x14ac:dyDescent="0.4">
      <c r="A14" s="115" t="s">
        <v>77</v>
      </c>
      <c r="B14" s="126">
        <v>2367.2162162162163</v>
      </c>
      <c r="D14" s="127">
        <v>2952.7837837837837</v>
      </c>
    </row>
    <row r="15" spans="1:855" x14ac:dyDescent="0.25">
      <c r="A15" s="115" t="s">
        <v>78</v>
      </c>
      <c r="B15" s="125">
        <v>20102.18918918919</v>
      </c>
      <c r="D15" s="117">
        <v>22186</v>
      </c>
    </row>
    <row r="16" spans="1:855" x14ac:dyDescent="0.25">
      <c r="A16" s="115" t="s">
        <v>79</v>
      </c>
      <c r="B16" s="125">
        <v>1519.6756756756756</v>
      </c>
      <c r="D16" s="117">
        <v>1988.7297297297298</v>
      </c>
    </row>
    <row r="17" spans="1:855" x14ac:dyDescent="0.25">
      <c r="A17" s="115" t="s">
        <v>80</v>
      </c>
      <c r="B17" s="125">
        <v>27.756756756756758</v>
      </c>
      <c r="D17" s="117">
        <v>27.378378378378379</v>
      </c>
      <c r="G17" s="128"/>
    </row>
    <row r="18" spans="1:855" x14ac:dyDescent="0.25">
      <c r="A18" s="115" t="s">
        <v>81</v>
      </c>
      <c r="B18" s="125">
        <v>11051.594594594595</v>
      </c>
      <c r="D18" s="117">
        <v>11560.783783783783</v>
      </c>
      <c r="F18" s="128"/>
    </row>
    <row r="19" spans="1:855" x14ac:dyDescent="0.25">
      <c r="A19" s="115" t="s">
        <v>82</v>
      </c>
      <c r="B19" s="125">
        <v>86.648648648648646</v>
      </c>
      <c r="D19" s="117">
        <v>0</v>
      </c>
      <c r="F19" s="128"/>
    </row>
    <row r="20" spans="1:855" x14ac:dyDescent="0.25">
      <c r="A20" s="115" t="s">
        <v>83</v>
      </c>
      <c r="B20" s="125">
        <v>75.78378378378379</v>
      </c>
      <c r="D20" s="117">
        <v>76.918918918918919</v>
      </c>
    </row>
    <row r="21" spans="1:855" x14ac:dyDescent="0.25">
      <c r="A21" s="115" t="s">
        <v>84</v>
      </c>
      <c r="B21" s="125">
        <v>242.75675675675674</v>
      </c>
      <c r="D21" s="117">
        <v>272.37837837837839</v>
      </c>
    </row>
    <row r="22" spans="1:855" x14ac:dyDescent="0.25">
      <c r="A22" s="115" t="s">
        <v>85</v>
      </c>
      <c r="B22" s="125">
        <v>3406.6216216216217</v>
      </c>
      <c r="D22" s="117">
        <v>3192.8918918918921</v>
      </c>
    </row>
    <row r="23" spans="1:855" x14ac:dyDescent="0.25">
      <c r="A23" s="115" t="s">
        <v>86</v>
      </c>
      <c r="B23" s="125">
        <v>42.135135135135137</v>
      </c>
      <c r="D23" s="117">
        <v>34.729729729729726</v>
      </c>
      <c r="E23" s="129"/>
    </row>
    <row r="24" spans="1:855" s="133" customFormat="1" ht="15.75" thickBot="1" x14ac:dyDescent="0.3">
      <c r="A24" s="130" t="s">
        <v>87</v>
      </c>
      <c r="B24" s="131">
        <v>234.21621621621622</v>
      </c>
      <c r="C24" s="116"/>
      <c r="D24" s="132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33" customFormat="1" ht="15.75" thickBot="1" x14ac:dyDescent="0.3">
      <c r="A25" s="134" t="s">
        <v>88</v>
      </c>
      <c r="B25" s="135">
        <v>42987.702702702707</v>
      </c>
      <c r="C25" s="135"/>
      <c r="D25" s="136">
        <v>44030.54054054054</v>
      </c>
      <c r="E25" s="17"/>
      <c r="F25" s="17"/>
      <c r="G25" s="128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x14ac:dyDescent="0.25">
      <c r="A26" s="137"/>
      <c r="B26" s="128"/>
      <c r="D26" s="117"/>
      <c r="G26" s="128"/>
      <c r="I26" s="128"/>
    </row>
    <row r="27" spans="1:855" x14ac:dyDescent="0.25">
      <c r="A27" s="137" t="s">
        <v>89</v>
      </c>
      <c r="D27" s="117"/>
      <c r="I27" s="128"/>
    </row>
    <row r="28" spans="1:855" x14ac:dyDescent="0.25">
      <c r="A28" s="115" t="s">
        <v>90</v>
      </c>
      <c r="B28" s="125">
        <v>14870.378378378378</v>
      </c>
      <c r="D28" s="117">
        <v>15323.621621621622</v>
      </c>
    </row>
    <row r="29" spans="1:855" x14ac:dyDescent="0.25">
      <c r="A29" s="115" t="s">
        <v>91</v>
      </c>
      <c r="B29" s="125">
        <v>695.67567567567562</v>
      </c>
      <c r="C29" s="125"/>
      <c r="D29" s="117">
        <v>264.94594594594594</v>
      </c>
      <c r="F29" s="128"/>
    </row>
    <row r="30" spans="1:855" x14ac:dyDescent="0.25">
      <c r="A30" s="115" t="s">
        <v>92</v>
      </c>
      <c r="B30" s="125">
        <v>97.243243243243242</v>
      </c>
      <c r="C30" s="125"/>
      <c r="D30" s="117">
        <v>88.378378378378372</v>
      </c>
    </row>
    <row r="31" spans="1:855" x14ac:dyDescent="0.25">
      <c r="A31" s="115" t="s">
        <v>93</v>
      </c>
      <c r="B31" s="125"/>
      <c r="C31" s="125"/>
      <c r="D31" s="117"/>
    </row>
    <row r="32" spans="1:855" x14ac:dyDescent="0.25">
      <c r="A32" s="115" t="s">
        <v>94</v>
      </c>
      <c r="B32" s="125">
        <v>1541.3243243243244</v>
      </c>
      <c r="C32" s="125"/>
      <c r="D32" s="117">
        <v>1413.6216216216217</v>
      </c>
    </row>
    <row r="33" spans="1:855" x14ac:dyDescent="0.25">
      <c r="A33" s="115" t="s">
        <v>95</v>
      </c>
      <c r="B33" s="125">
        <v>12536.702702702703</v>
      </c>
      <c r="C33" s="125"/>
      <c r="D33" s="117">
        <v>13353.405405405405</v>
      </c>
    </row>
    <row r="34" spans="1:855" x14ac:dyDescent="0.25">
      <c r="A34" s="115" t="s">
        <v>96</v>
      </c>
      <c r="B34" s="125">
        <v>1634.918918918919</v>
      </c>
      <c r="C34" s="125"/>
      <c r="D34" s="117">
        <v>1212.2162162162163</v>
      </c>
    </row>
    <row r="35" spans="1:855" ht="17.25" x14ac:dyDescent="0.4">
      <c r="A35" s="115" t="s">
        <v>97</v>
      </c>
      <c r="B35" s="126">
        <v>16</v>
      </c>
      <c r="C35" s="125"/>
      <c r="D35" s="127">
        <v>230.32432432432432</v>
      </c>
    </row>
    <row r="36" spans="1:855" x14ac:dyDescent="0.25">
      <c r="A36" s="115" t="s">
        <v>98</v>
      </c>
      <c r="B36" s="125">
        <v>15728.945945945947</v>
      </c>
      <c r="C36" s="125"/>
      <c r="D36" s="117">
        <v>16209.567567567568</v>
      </c>
    </row>
    <row r="37" spans="1:855" x14ac:dyDescent="0.25">
      <c r="A37" s="115" t="s">
        <v>99</v>
      </c>
      <c r="B37" s="125">
        <v>467.43243243243245</v>
      </c>
      <c r="C37" s="125"/>
      <c r="D37" s="117">
        <v>757.02702702702697</v>
      </c>
    </row>
    <row r="38" spans="1:855" x14ac:dyDescent="0.25">
      <c r="A38" s="115" t="s">
        <v>22</v>
      </c>
      <c r="B38" s="125">
        <v>4201.0810810810808</v>
      </c>
      <c r="D38" s="117">
        <v>4729.864864864865</v>
      </c>
    </row>
    <row r="39" spans="1:855" x14ac:dyDescent="0.25">
      <c r="A39" s="115" t="s">
        <v>100</v>
      </c>
      <c r="B39" s="125">
        <v>296.56756756756755</v>
      </c>
      <c r="D39" s="117">
        <v>248.83783783783784</v>
      </c>
    </row>
    <row r="40" spans="1:855" x14ac:dyDescent="0.25">
      <c r="A40" s="115" t="s">
        <v>101</v>
      </c>
      <c r="B40" s="125">
        <v>35.918918918918919</v>
      </c>
      <c r="D40" s="117">
        <v>45.918918918918919</v>
      </c>
    </row>
    <row r="41" spans="1:855" x14ac:dyDescent="0.25">
      <c r="A41" s="115" t="s">
        <v>102</v>
      </c>
      <c r="B41" s="125">
        <v>13.135135135135135</v>
      </c>
      <c r="D41" s="117">
        <v>20.162162162162161</v>
      </c>
    </row>
    <row r="42" spans="1:855" x14ac:dyDescent="0.25">
      <c r="A42" s="115" t="s">
        <v>103</v>
      </c>
      <c r="B42" s="125">
        <v>4657.1891891891892</v>
      </c>
      <c r="D42" s="117">
        <v>4324.7567567567567</v>
      </c>
    </row>
    <row r="43" spans="1:855" x14ac:dyDescent="0.25">
      <c r="A43" s="115" t="s">
        <v>104</v>
      </c>
      <c r="B43" s="116">
        <v>172.24324324324326</v>
      </c>
      <c r="D43" s="117">
        <v>189.72972972972974</v>
      </c>
    </row>
    <row r="44" spans="1:855" s="142" customFormat="1" thickBot="1" x14ac:dyDescent="0.25">
      <c r="A44" s="138" t="s">
        <v>105</v>
      </c>
      <c r="B44" s="139">
        <v>41235.810810810799</v>
      </c>
      <c r="C44" s="139"/>
      <c r="D44" s="140">
        <v>42202.810810810814</v>
      </c>
      <c r="E44" s="14"/>
      <c r="F44" s="141"/>
      <c r="G44" s="141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15" t="s">
        <v>106</v>
      </c>
      <c r="B45" s="116">
        <v>95.432432432432435</v>
      </c>
      <c r="D45" s="117">
        <v>95.432432432432435</v>
      </c>
    </row>
    <row r="46" spans="1:855" x14ac:dyDescent="0.25">
      <c r="A46" s="115" t="s">
        <v>107</v>
      </c>
      <c r="B46" s="116">
        <v>912.56756756756761</v>
      </c>
      <c r="D46" s="117">
        <v>907.35135135135135</v>
      </c>
    </row>
    <row r="47" spans="1:855" x14ac:dyDescent="0.25">
      <c r="A47" s="115" t="s">
        <v>108</v>
      </c>
      <c r="B47" s="116">
        <v>513.16216216216219</v>
      </c>
      <c r="D47" s="117">
        <v>572.48648648648646</v>
      </c>
    </row>
    <row r="48" spans="1:855" x14ac:dyDescent="0.25">
      <c r="A48" s="130" t="s">
        <v>109</v>
      </c>
      <c r="B48" s="143">
        <v>95.945945945945951</v>
      </c>
      <c r="C48" s="143"/>
      <c r="D48" s="144">
        <v>119.02702702702703</v>
      </c>
    </row>
    <row r="49" spans="1:855" s="142" customFormat="1" thickBot="1" x14ac:dyDescent="0.25">
      <c r="A49" s="138" t="s">
        <v>110</v>
      </c>
      <c r="B49" s="139">
        <v>1617.1081081081081</v>
      </c>
      <c r="C49" s="139"/>
      <c r="D49" s="140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15" t="s">
        <v>111</v>
      </c>
      <c r="B50" s="116">
        <v>126.18918918918919</v>
      </c>
      <c r="D50" s="117">
        <v>126.35135135135135</v>
      </c>
    </row>
    <row r="51" spans="1:855" s="133" customFormat="1" ht="15.75" thickBot="1" x14ac:dyDescent="0.3">
      <c r="A51" s="145" t="s">
        <v>112</v>
      </c>
      <c r="B51" s="146">
        <v>8.5405405405405403</v>
      </c>
      <c r="C51" s="146"/>
      <c r="D51" s="147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33" customFormat="1" ht="15.75" thickBot="1" x14ac:dyDescent="0.3">
      <c r="A52" s="148" t="s">
        <v>113</v>
      </c>
      <c r="B52" s="149">
        <v>1751.8378378378379</v>
      </c>
      <c r="C52" s="149"/>
      <c r="D52" s="150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33" customFormat="1" ht="15.75" thickBot="1" x14ac:dyDescent="0.3">
      <c r="A53" s="134" t="s">
        <v>114</v>
      </c>
      <c r="B53" s="149">
        <v>42987.648648648639</v>
      </c>
      <c r="C53" s="149"/>
      <c r="D53" s="150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16" customFormat="1" x14ac:dyDescent="0.25">
      <c r="A65" s="151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0C82-8EDA-4871-B648-5B9E63487FD4}">
  <sheetPr>
    <tabColor rgb="FFFFC000"/>
  </sheetPr>
  <dimension ref="A1:K47"/>
  <sheetViews>
    <sheetView zoomScaleNormal="100" workbookViewId="0">
      <pane xSplit="1" ySplit="1" topLeftCell="B2" activePane="bottomRight" state="frozen"/>
      <selection activeCell="C30" sqref="C30"/>
      <selection pane="topRight" activeCell="C30" sqref="C30"/>
      <selection pane="bottomLeft" activeCell="C30" sqref="C30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11" s="10" customFormat="1" ht="28.5" x14ac:dyDescent="0.25">
      <c r="A1" s="183" t="s">
        <v>119</v>
      </c>
      <c r="B1" s="110" t="s">
        <v>0</v>
      </c>
      <c r="C1" s="110" t="s">
        <v>1</v>
      </c>
      <c r="D1" s="110" t="s">
        <v>2</v>
      </c>
      <c r="E1" s="110" t="s">
        <v>3</v>
      </c>
      <c r="F1" s="111" t="s">
        <v>41</v>
      </c>
      <c r="G1" s="111" t="s">
        <v>40</v>
      </c>
      <c r="I1" s="1"/>
      <c r="J1" s="1"/>
      <c r="K1" s="1"/>
    </row>
    <row r="2" spans="1:11" x14ac:dyDescent="0.25">
      <c r="A2" s="109" t="s">
        <v>4</v>
      </c>
    </row>
    <row r="3" spans="1:11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11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11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11" x14ac:dyDescent="0.25">
      <c r="B6" s="11"/>
      <c r="C6" s="11"/>
      <c r="D6" s="11"/>
      <c r="E6" s="11"/>
      <c r="F6" s="11"/>
      <c r="G6" s="11"/>
    </row>
    <row r="7" spans="1:11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11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11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11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11" x14ac:dyDescent="0.25">
      <c r="B11" s="11"/>
      <c r="C11" s="11"/>
      <c r="D11" s="11"/>
      <c r="E11" s="11"/>
      <c r="F11" s="11"/>
      <c r="G11" s="11"/>
    </row>
    <row r="12" spans="1:11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11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11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11" x14ac:dyDescent="0.25">
      <c r="A15" s="14"/>
      <c r="B15" s="11"/>
      <c r="C15" s="11"/>
      <c r="D15" s="11"/>
      <c r="E15" s="11"/>
      <c r="F15" s="11"/>
      <c r="G15" s="11"/>
    </row>
    <row r="16" spans="1:11" x14ac:dyDescent="0.25">
      <c r="B16" s="11"/>
      <c r="C16" s="11"/>
      <c r="D16" s="11"/>
      <c r="E16" s="11"/>
      <c r="F16" s="11"/>
      <c r="G16" s="11"/>
    </row>
    <row r="17" spans="1:7" x14ac:dyDescent="0.25">
      <c r="A17" s="109" t="s">
        <v>15</v>
      </c>
      <c r="B17" s="11"/>
      <c r="C17" s="11"/>
      <c r="D17" s="11"/>
      <c r="E17" s="11"/>
      <c r="F17" s="11"/>
      <c r="G17" s="11"/>
    </row>
    <row r="18" spans="1:7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x14ac:dyDescent="0.25">
      <c r="B21" s="11"/>
      <c r="C21" s="11"/>
      <c r="D21" s="11"/>
      <c r="E21" s="11"/>
      <c r="F21" s="11"/>
      <c r="G21" s="11"/>
    </row>
    <row r="22" spans="1:7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x14ac:dyDescent="0.25">
      <c r="A27" s="2"/>
      <c r="B27" s="11"/>
      <c r="C27" s="11"/>
      <c r="D27" s="11"/>
      <c r="E27" s="11"/>
      <c r="F27" s="11"/>
      <c r="G27" s="11"/>
    </row>
    <row r="28" spans="1:7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x14ac:dyDescent="0.25">
      <c r="A29" s="2" t="s">
        <v>43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09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38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42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318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44</v>
      </c>
    </row>
    <row r="43" spans="1:7" x14ac:dyDescent="0.25">
      <c r="A43" s="1" t="s">
        <v>118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DFC4-B36D-4122-A632-8E2FEA0FB0E5}">
  <sheetPr>
    <tabColor rgb="FFFFC000"/>
  </sheetPr>
  <dimension ref="A1:F53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204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270258</v>
      </c>
      <c r="C3" s="6">
        <v>302689</v>
      </c>
      <c r="D3" s="6">
        <v>339012</v>
      </c>
      <c r="E3" s="6">
        <v>379694</v>
      </c>
      <c r="F3" s="6">
        <v>425257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224314</v>
      </c>
      <c r="C5" s="6">
        <v>254259</v>
      </c>
      <c r="D5" s="6">
        <v>288160</v>
      </c>
      <c r="E5" s="6">
        <v>326537</v>
      </c>
      <c r="F5" s="6">
        <v>369973</v>
      </c>
    </row>
    <row r="6" spans="1:6" x14ac:dyDescent="0.25">
      <c r="A6" s="17" t="s">
        <v>130</v>
      </c>
      <c r="B6" s="6">
        <v>52700</v>
      </c>
      <c r="C6" s="6">
        <v>55998</v>
      </c>
      <c r="D6" s="6">
        <v>64412</v>
      </c>
      <c r="E6" s="6">
        <v>66446</v>
      </c>
      <c r="F6" s="6">
        <v>72294</v>
      </c>
    </row>
    <row r="7" spans="1:6" x14ac:dyDescent="0.25">
      <c r="A7" s="14" t="s">
        <v>131</v>
      </c>
      <c r="B7" s="8">
        <v>277015</v>
      </c>
      <c r="C7" s="8">
        <v>310257</v>
      </c>
      <c r="D7" s="8">
        <v>352573</v>
      </c>
      <c r="E7" s="8">
        <v>392983</v>
      </c>
      <c r="F7" s="8">
        <v>442267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1791</v>
      </c>
      <c r="C9" s="8">
        <v>2231</v>
      </c>
      <c r="D9" s="8">
        <v>2488</v>
      </c>
      <c r="E9" s="8">
        <v>2786</v>
      </c>
      <c r="F9" s="8">
        <v>3121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-4965</v>
      </c>
      <c r="C11" s="8">
        <v>-5336</v>
      </c>
      <c r="D11" s="8">
        <v>-11073</v>
      </c>
      <c r="E11" s="8">
        <v>-10503</v>
      </c>
      <c r="F11" s="8">
        <v>-13890</v>
      </c>
    </row>
    <row r="12" spans="1:6" x14ac:dyDescent="0.25">
      <c r="A12" s="14" t="s">
        <v>32</v>
      </c>
      <c r="B12" s="8">
        <v>-1390</v>
      </c>
      <c r="C12" s="8">
        <v>-1494</v>
      </c>
      <c r="D12" s="8">
        <v>-3100</v>
      </c>
      <c r="E12" s="8">
        <v>-2941</v>
      </c>
      <c r="F12" s="8">
        <v>-3889</v>
      </c>
    </row>
    <row r="13" spans="1:6" x14ac:dyDescent="0.25">
      <c r="A13" s="14" t="s">
        <v>14</v>
      </c>
      <c r="B13" s="8">
        <v>-3575</v>
      </c>
      <c r="C13" s="8">
        <v>-3842</v>
      </c>
      <c r="D13" s="8">
        <v>-7972</v>
      </c>
      <c r="E13" s="8">
        <v>-7562</v>
      </c>
      <c r="F13" s="8">
        <v>-10000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112292</v>
      </c>
      <c r="C16" s="8">
        <v>126221</v>
      </c>
      <c r="D16" s="8">
        <v>141368</v>
      </c>
      <c r="E16" s="8">
        <v>158332</v>
      </c>
      <c r="F16" s="8">
        <v>177332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29053</v>
      </c>
      <c r="C18" s="6">
        <v>33296</v>
      </c>
      <c r="D18" s="6">
        <v>37291</v>
      </c>
      <c r="E18" s="6">
        <v>41766</v>
      </c>
      <c r="F18" s="6">
        <v>46778</v>
      </c>
    </row>
    <row r="19" spans="1:6" x14ac:dyDescent="0.25">
      <c r="A19" s="17" t="s">
        <v>133</v>
      </c>
      <c r="B19" s="6">
        <v>15675</v>
      </c>
      <c r="C19" s="6">
        <v>17253</v>
      </c>
      <c r="D19" s="6">
        <v>19324</v>
      </c>
      <c r="E19" s="6">
        <v>21643</v>
      </c>
      <c r="F19" s="6">
        <v>24240</v>
      </c>
    </row>
    <row r="20" spans="1:6" x14ac:dyDescent="0.25">
      <c r="A20" s="7" t="s">
        <v>23</v>
      </c>
      <c r="B20" s="8">
        <v>44728</v>
      </c>
      <c r="C20" s="8">
        <v>50549</v>
      </c>
      <c r="D20" s="8">
        <v>56615</v>
      </c>
      <c r="E20" s="8">
        <v>63409</v>
      </c>
      <c r="F20" s="8">
        <v>71018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67565</v>
      </c>
      <c r="C22" s="8">
        <v>75672</v>
      </c>
      <c r="D22" s="8">
        <v>84753</v>
      </c>
      <c r="E22" s="8">
        <v>94923</v>
      </c>
      <c r="F22" s="8">
        <v>106314</v>
      </c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 t="s">
        <v>25</v>
      </c>
      <c r="B24" s="8">
        <v>112292</v>
      </c>
      <c r="C24" s="8">
        <v>126221</v>
      </c>
      <c r="D24" s="8">
        <v>141368</v>
      </c>
      <c r="E24" s="8">
        <v>158332</v>
      </c>
      <c r="F24" s="8">
        <v>177332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10814</v>
      </c>
      <c r="C27" s="6">
        <v>11950</v>
      </c>
      <c r="D27" s="6">
        <v>17053</v>
      </c>
      <c r="E27" s="6">
        <v>17732</v>
      </c>
      <c r="F27" s="6">
        <v>21391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109" t="s">
        <v>35</v>
      </c>
      <c r="B29" s="6"/>
      <c r="C29" s="6"/>
      <c r="D29" s="6"/>
      <c r="E29" s="6"/>
      <c r="F29" s="6"/>
    </row>
    <row r="30" spans="1:6" x14ac:dyDescent="0.25">
      <c r="A30" s="7" t="s">
        <v>36</v>
      </c>
      <c r="B30" s="8">
        <v>116831</v>
      </c>
      <c r="C30" s="8">
        <v>131576</v>
      </c>
      <c r="D30" s="8">
        <v>147634</v>
      </c>
      <c r="E30" s="8">
        <v>165652</v>
      </c>
      <c r="F30" s="8">
        <v>185867</v>
      </c>
    </row>
    <row r="31" spans="1:6" x14ac:dyDescent="0.25">
      <c r="A31" s="7"/>
      <c r="B31" s="6"/>
      <c r="C31" s="6"/>
      <c r="D31" s="6"/>
      <c r="E31" s="6"/>
      <c r="F31" s="6"/>
    </row>
    <row r="32" spans="1:6" x14ac:dyDescent="0.25">
      <c r="A32" s="9" t="s">
        <v>37</v>
      </c>
      <c r="B32" s="6">
        <v>47814</v>
      </c>
      <c r="C32" s="6">
        <v>54240</v>
      </c>
      <c r="D32" s="6">
        <v>60974</v>
      </c>
      <c r="E32" s="6">
        <v>68545</v>
      </c>
      <c r="F32" s="6">
        <v>77054</v>
      </c>
    </row>
    <row r="33" spans="1:6" x14ac:dyDescent="0.25">
      <c r="A33" s="9" t="s">
        <v>38</v>
      </c>
      <c r="B33" s="6">
        <v>62565</v>
      </c>
      <c r="C33" s="6">
        <v>70224</v>
      </c>
      <c r="D33" s="6">
        <v>78820</v>
      </c>
      <c r="E33" s="6">
        <v>88469</v>
      </c>
      <c r="F33" s="6">
        <v>99297</v>
      </c>
    </row>
    <row r="34" spans="1:6" x14ac:dyDescent="0.25">
      <c r="A34" s="9" t="s">
        <v>42</v>
      </c>
      <c r="B34" s="6">
        <v>6452</v>
      </c>
      <c r="C34" s="6">
        <v>7113</v>
      </c>
      <c r="D34" s="6">
        <v>7840</v>
      </c>
      <c r="E34" s="6">
        <v>8638</v>
      </c>
      <c r="F34" s="6">
        <v>9515</v>
      </c>
    </row>
    <row r="35" spans="1:6" x14ac:dyDescent="0.25">
      <c r="A35" s="7" t="s">
        <v>25</v>
      </c>
      <c r="B35" s="8">
        <v>116831</v>
      </c>
      <c r="C35" s="8">
        <v>131576</v>
      </c>
      <c r="D35" s="8">
        <v>147634</v>
      </c>
      <c r="E35" s="8">
        <v>165652</v>
      </c>
      <c r="F35" s="8">
        <v>185867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09" t="s">
        <v>134</v>
      </c>
      <c r="B37" s="6"/>
      <c r="C37" s="6"/>
      <c r="D37" s="6"/>
      <c r="E37" s="6"/>
      <c r="F37" s="6"/>
    </row>
    <row r="38" spans="1:6" x14ac:dyDescent="0.25">
      <c r="A38" s="1" t="s">
        <v>135</v>
      </c>
      <c r="B38" s="6"/>
      <c r="C38" s="6"/>
      <c r="D38" s="6"/>
      <c r="E38" s="6"/>
      <c r="F38" s="6"/>
    </row>
    <row r="39" spans="1:6" x14ac:dyDescent="0.25">
      <c r="A39" s="1" t="s">
        <v>136</v>
      </c>
      <c r="B39" s="6">
        <v>163.31108619427204</v>
      </c>
      <c r="C39" s="6">
        <v>166.57730791815749</v>
      </c>
      <c r="D39" s="6">
        <v>169.90885407652064</v>
      </c>
      <c r="E39" s="6">
        <v>173.30703115805105</v>
      </c>
      <c r="F39" s="6">
        <v>176.77317178121206</v>
      </c>
    </row>
    <row r="40" spans="1:6" x14ac:dyDescent="0.25">
      <c r="A40" s="1" t="s">
        <v>137</v>
      </c>
      <c r="B40" s="6">
        <v>1763.7597308981378</v>
      </c>
      <c r="C40" s="6">
        <v>1815.6926563079164</v>
      </c>
      <c r="D40" s="6">
        <v>1868.9973948417266</v>
      </c>
      <c r="E40" s="6">
        <v>1923.7080458543662</v>
      </c>
      <c r="F40" s="6">
        <v>1979.8595239495746</v>
      </c>
    </row>
    <row r="41" spans="1:6" x14ac:dyDescent="0.25">
      <c r="B41" s="6"/>
      <c r="C41" s="6"/>
      <c r="D41" s="6"/>
      <c r="E41" s="6"/>
      <c r="F41" s="6"/>
    </row>
    <row r="42" spans="1:6" x14ac:dyDescent="0.25">
      <c r="A42" s="1" t="s">
        <v>138</v>
      </c>
      <c r="B42" s="6"/>
      <c r="C42" s="6"/>
      <c r="D42" s="6"/>
      <c r="E42" s="6"/>
      <c r="F42" s="6"/>
    </row>
    <row r="43" spans="1:6" x14ac:dyDescent="0.25">
      <c r="A43" s="1" t="s">
        <v>139</v>
      </c>
      <c r="B43" s="6">
        <v>2088.2481751824816</v>
      </c>
      <c r="C43" s="6">
        <v>3048.537482018221</v>
      </c>
      <c r="D43" s="6">
        <v>3048.537482018221</v>
      </c>
      <c r="E43" s="6">
        <v>3048.537482018221</v>
      </c>
      <c r="F43" s="6">
        <v>3048.537482018221</v>
      </c>
    </row>
    <row r="44" spans="1:6" x14ac:dyDescent="0.25">
      <c r="A44" s="1" t="s">
        <v>140</v>
      </c>
      <c r="B44" s="6">
        <v>187.94233576642335</v>
      </c>
      <c r="C44" s="6">
        <v>265.2227609355852</v>
      </c>
      <c r="D44" s="6">
        <v>262.17422345356698</v>
      </c>
      <c r="E44" s="6">
        <v>262.17422345356698</v>
      </c>
      <c r="F44" s="6">
        <v>262.17422345356698</v>
      </c>
    </row>
    <row r="45" spans="1:6" x14ac:dyDescent="0.25">
      <c r="B45" s="6"/>
      <c r="C45" s="6"/>
      <c r="D45" s="6"/>
      <c r="E45" s="6"/>
      <c r="F45" s="6"/>
    </row>
    <row r="46" spans="1:6" x14ac:dyDescent="0.25">
      <c r="B46" s="6"/>
      <c r="C46" s="6"/>
      <c r="D46" s="6"/>
      <c r="E46" s="6"/>
      <c r="F46" s="6"/>
    </row>
    <row r="47" spans="1:6" x14ac:dyDescent="0.25">
      <c r="B47" s="6"/>
      <c r="C47" s="6"/>
      <c r="D47" s="6"/>
      <c r="E47" s="6"/>
      <c r="F47" s="6"/>
    </row>
    <row r="48" spans="1:6" x14ac:dyDescent="0.25">
      <c r="B48" s="6"/>
      <c r="C48" s="6"/>
      <c r="D48" s="6"/>
      <c r="E48" s="6"/>
      <c r="F48" s="6"/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  <row r="51" spans="2:6" x14ac:dyDescent="0.25">
      <c r="B51" s="6"/>
      <c r="C51" s="6"/>
      <c r="D51" s="6"/>
      <c r="E51" s="6"/>
      <c r="F51" s="6"/>
    </row>
    <row r="52" spans="2:6" x14ac:dyDescent="0.25">
      <c r="B52" s="6"/>
      <c r="C52" s="6"/>
      <c r="D52" s="6"/>
      <c r="E52" s="6"/>
      <c r="F52" s="6"/>
    </row>
    <row r="53" spans="2:6" x14ac:dyDescent="0.25">
      <c r="B53" s="6"/>
      <c r="C53" s="6"/>
      <c r="D53" s="6"/>
      <c r="E53" s="6"/>
      <c r="F53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D21F-0DF4-49A2-8260-D02590DEC9B9}">
  <sheetPr>
    <tabColor rgb="FFFFC000"/>
  </sheetPr>
  <dimension ref="A1:F50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205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1171563</v>
      </c>
      <c r="C3" s="6">
        <v>1277003</v>
      </c>
      <c r="D3" s="6">
        <v>1468554</v>
      </c>
      <c r="E3" s="6">
        <v>1659466</v>
      </c>
      <c r="F3" s="6">
        <v>1759034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984113</v>
      </c>
      <c r="C5" s="6">
        <v>1015218</v>
      </c>
      <c r="D5" s="6">
        <v>1160157</v>
      </c>
      <c r="E5" s="6">
        <v>1302681</v>
      </c>
      <c r="F5" s="6">
        <v>1372046</v>
      </c>
    </row>
    <row r="6" spans="1:6" x14ac:dyDescent="0.25">
      <c r="A6" s="17" t="s">
        <v>130</v>
      </c>
      <c r="B6" s="6">
        <v>193308</v>
      </c>
      <c r="C6" s="6">
        <v>197936</v>
      </c>
      <c r="D6" s="6">
        <v>231297</v>
      </c>
      <c r="E6" s="6">
        <v>240623</v>
      </c>
      <c r="F6" s="6">
        <v>246265</v>
      </c>
    </row>
    <row r="7" spans="1:6" x14ac:dyDescent="0.25">
      <c r="A7" s="14" t="s">
        <v>131</v>
      </c>
      <c r="B7" s="8">
        <v>1177420</v>
      </c>
      <c r="C7" s="8">
        <v>1213153</v>
      </c>
      <c r="D7" s="8">
        <v>1391455</v>
      </c>
      <c r="E7" s="8">
        <v>1543303</v>
      </c>
      <c r="F7" s="8">
        <v>1618311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7836</v>
      </c>
      <c r="C9" s="8">
        <v>9672</v>
      </c>
      <c r="D9" s="8">
        <v>10496</v>
      </c>
      <c r="E9" s="8">
        <v>12070</v>
      </c>
      <c r="F9" s="8">
        <v>13639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1978</v>
      </c>
      <c r="C11" s="8">
        <v>73523</v>
      </c>
      <c r="D11" s="8">
        <v>87595</v>
      </c>
      <c r="E11" s="8">
        <v>128233</v>
      </c>
      <c r="F11" s="8">
        <v>154362</v>
      </c>
    </row>
    <row r="12" spans="1:6" x14ac:dyDescent="0.25">
      <c r="A12" s="14" t="s">
        <v>32</v>
      </c>
      <c r="B12" s="8">
        <v>554</v>
      </c>
      <c r="C12" s="8">
        <v>20586</v>
      </c>
      <c r="D12" s="8">
        <v>24527</v>
      </c>
      <c r="E12" s="8">
        <v>35905</v>
      </c>
      <c r="F12" s="8">
        <v>43221</v>
      </c>
    </row>
    <row r="13" spans="1:6" x14ac:dyDescent="0.25">
      <c r="A13" s="14" t="s">
        <v>14</v>
      </c>
      <c r="B13" s="8">
        <v>1424</v>
      </c>
      <c r="C13" s="8">
        <v>52936</v>
      </c>
      <c r="D13" s="8">
        <v>63068</v>
      </c>
      <c r="E13" s="8">
        <v>92328</v>
      </c>
      <c r="F13" s="8">
        <v>111141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486784</v>
      </c>
      <c r="C16" s="8">
        <v>532510</v>
      </c>
      <c r="D16" s="8">
        <v>612387</v>
      </c>
      <c r="E16" s="8">
        <v>691997</v>
      </c>
      <c r="F16" s="8">
        <v>733517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125943</v>
      </c>
      <c r="C18" s="6">
        <v>140470</v>
      </c>
      <c r="D18" s="6">
        <v>161541</v>
      </c>
      <c r="E18" s="6">
        <v>182541</v>
      </c>
      <c r="F18" s="6">
        <v>193494</v>
      </c>
    </row>
    <row r="19" spans="1:6" x14ac:dyDescent="0.25">
      <c r="A19" s="17" t="s">
        <v>133</v>
      </c>
      <c r="B19" s="6">
        <v>67951</v>
      </c>
      <c r="C19" s="6">
        <v>72789</v>
      </c>
      <c r="D19" s="6">
        <v>83708</v>
      </c>
      <c r="E19" s="6">
        <v>94590</v>
      </c>
      <c r="F19" s="6">
        <v>100265</v>
      </c>
    </row>
    <row r="20" spans="1:6" x14ac:dyDescent="0.25">
      <c r="A20" s="7" t="s">
        <v>23</v>
      </c>
      <c r="B20" s="8">
        <v>193894</v>
      </c>
      <c r="C20" s="8">
        <v>213260</v>
      </c>
      <c r="D20" s="8">
        <v>245248</v>
      </c>
      <c r="E20" s="8">
        <v>277131</v>
      </c>
      <c r="F20" s="8">
        <v>293759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292891</v>
      </c>
      <c r="C22" s="8">
        <v>319251</v>
      </c>
      <c r="D22" s="8">
        <v>367138</v>
      </c>
      <c r="E22" s="8">
        <v>414866</v>
      </c>
      <c r="F22" s="8">
        <v>439758</v>
      </c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 t="s">
        <v>25</v>
      </c>
      <c r="B24" s="8">
        <v>486784</v>
      </c>
      <c r="C24" s="8">
        <v>532510</v>
      </c>
      <c r="D24" s="8">
        <v>612387</v>
      </c>
      <c r="E24" s="8">
        <v>691997</v>
      </c>
      <c r="F24" s="8">
        <v>733517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27601</v>
      </c>
      <c r="C27" s="6">
        <v>-26576</v>
      </c>
      <c r="D27" s="6">
        <v>-15181</v>
      </c>
      <c r="E27" s="6">
        <v>-44600</v>
      </c>
      <c r="F27" s="6">
        <v>-86249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109" t="s">
        <v>35</v>
      </c>
      <c r="B29" s="6"/>
      <c r="C29" s="6"/>
      <c r="D29" s="6"/>
      <c r="E29" s="6"/>
      <c r="F29" s="6"/>
    </row>
    <row r="30" spans="1:6" x14ac:dyDescent="0.25">
      <c r="A30" s="7" t="s">
        <v>36</v>
      </c>
      <c r="B30" s="8">
        <v>608685</v>
      </c>
      <c r="C30" s="8">
        <v>666929</v>
      </c>
      <c r="D30" s="8">
        <v>768133</v>
      </c>
      <c r="E30" s="8">
        <v>869306</v>
      </c>
      <c r="F30" s="8">
        <v>922859</v>
      </c>
    </row>
    <row r="31" spans="1:6" x14ac:dyDescent="0.25">
      <c r="A31" s="7"/>
      <c r="B31" s="6"/>
      <c r="C31" s="6"/>
      <c r="D31" s="6"/>
      <c r="E31" s="6"/>
      <c r="F31" s="6"/>
    </row>
    <row r="32" spans="1:6" x14ac:dyDescent="0.25">
      <c r="A32" s="9" t="s">
        <v>37</v>
      </c>
      <c r="B32" s="6">
        <v>247990</v>
      </c>
      <c r="C32" s="6">
        <v>273612</v>
      </c>
      <c r="D32" s="6">
        <v>315635</v>
      </c>
      <c r="E32" s="6">
        <v>357775</v>
      </c>
      <c r="F32" s="6">
        <v>380417</v>
      </c>
    </row>
    <row r="33" spans="1:6" x14ac:dyDescent="0.25">
      <c r="A33" s="9" t="s">
        <v>38</v>
      </c>
      <c r="B33" s="6">
        <v>326866</v>
      </c>
      <c r="C33" s="6">
        <v>356922</v>
      </c>
      <c r="D33" s="6">
        <v>411195</v>
      </c>
      <c r="E33" s="6">
        <v>465480</v>
      </c>
      <c r="F33" s="6">
        <v>494288</v>
      </c>
    </row>
    <row r="34" spans="1:6" x14ac:dyDescent="0.25">
      <c r="A34" s="9" t="s">
        <v>42</v>
      </c>
      <c r="B34" s="6">
        <v>33829</v>
      </c>
      <c r="C34" s="6">
        <v>36395</v>
      </c>
      <c r="D34" s="6">
        <v>41303</v>
      </c>
      <c r="E34" s="6">
        <v>46050</v>
      </c>
      <c r="F34" s="6">
        <v>48154</v>
      </c>
    </row>
    <row r="35" spans="1:6" x14ac:dyDescent="0.25">
      <c r="A35" s="7" t="s">
        <v>25</v>
      </c>
      <c r="B35" s="8">
        <v>608685</v>
      </c>
      <c r="C35" s="8">
        <v>666929</v>
      </c>
      <c r="D35" s="8">
        <v>768133</v>
      </c>
      <c r="E35" s="8">
        <v>869306</v>
      </c>
      <c r="F35" s="8">
        <v>922859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09" t="s">
        <v>134</v>
      </c>
      <c r="B37" s="6"/>
      <c r="C37" s="6"/>
      <c r="D37" s="6"/>
      <c r="E37" s="6"/>
      <c r="F37" s="6"/>
    </row>
    <row r="38" spans="1:6" x14ac:dyDescent="0.25">
      <c r="A38" s="1" t="s">
        <v>135</v>
      </c>
      <c r="B38" s="6"/>
      <c r="C38" s="6"/>
      <c r="D38" s="6"/>
      <c r="E38" s="6"/>
      <c r="F38" s="6"/>
    </row>
    <row r="39" spans="1:6" x14ac:dyDescent="0.25">
      <c r="A39" s="1" t="s">
        <v>136</v>
      </c>
      <c r="B39" s="6">
        <v>284.00625470783046</v>
      </c>
      <c r="C39" s="6">
        <v>292.52644234906535</v>
      </c>
      <c r="D39" s="6">
        <v>321.77908658397189</v>
      </c>
      <c r="E39" s="6">
        <v>337.86804091317049</v>
      </c>
      <c r="F39" s="6">
        <v>344.6254017314339</v>
      </c>
    </row>
    <row r="40" spans="1:6" x14ac:dyDescent="0.25">
      <c r="A40" s="1" t="s">
        <v>137</v>
      </c>
      <c r="B40" s="6">
        <v>2953.6650489614362</v>
      </c>
      <c r="C40" s="6">
        <v>3071.5276446651856</v>
      </c>
      <c r="D40" s="6">
        <v>3282.1466831565126</v>
      </c>
      <c r="E40" s="6">
        <v>3480.0408214056552</v>
      </c>
      <c r="F40" s="6">
        <v>3584.1041780069113</v>
      </c>
    </row>
    <row r="41" spans="1:6" x14ac:dyDescent="0.25">
      <c r="B41" s="6"/>
      <c r="C41" s="6"/>
      <c r="D41" s="6"/>
      <c r="E41" s="6"/>
      <c r="F41" s="6"/>
    </row>
    <row r="42" spans="1:6" x14ac:dyDescent="0.25">
      <c r="A42" s="1" t="s">
        <v>138</v>
      </c>
      <c r="B42" s="6"/>
      <c r="C42" s="6"/>
      <c r="D42" s="6"/>
      <c r="E42" s="6"/>
      <c r="F42" s="6"/>
    </row>
    <row r="43" spans="1:6" x14ac:dyDescent="0.25">
      <c r="A43" s="1" t="s">
        <v>139</v>
      </c>
      <c r="B43" s="6">
        <v>5862.5</v>
      </c>
      <c r="C43" s="6">
        <v>5425</v>
      </c>
      <c r="D43" s="6">
        <v>5425</v>
      </c>
      <c r="E43" s="6">
        <v>5425</v>
      </c>
      <c r="F43" s="6">
        <v>5425</v>
      </c>
    </row>
    <row r="44" spans="1:6" x14ac:dyDescent="0.25">
      <c r="A44" s="1" t="s">
        <v>140</v>
      </c>
      <c r="B44" s="6">
        <v>527.625</v>
      </c>
      <c r="C44" s="6">
        <v>471.97499999999997</v>
      </c>
      <c r="D44" s="6">
        <v>466.54999999999995</v>
      </c>
      <c r="E44" s="6">
        <v>466.54999999999995</v>
      </c>
      <c r="F44" s="6">
        <v>466.54999999999995</v>
      </c>
    </row>
    <row r="45" spans="1:6" x14ac:dyDescent="0.25">
      <c r="B45" s="6"/>
      <c r="C45" s="6"/>
      <c r="D45" s="6"/>
      <c r="E45" s="6"/>
      <c r="F45" s="6"/>
    </row>
    <row r="46" spans="1:6" x14ac:dyDescent="0.25">
      <c r="B46" s="6"/>
      <c r="C46" s="6"/>
      <c r="D46" s="6"/>
      <c r="E46" s="6"/>
      <c r="F46" s="6"/>
    </row>
    <row r="47" spans="1:6" x14ac:dyDescent="0.25">
      <c r="B47" s="6"/>
      <c r="C47" s="6"/>
      <c r="D47" s="6"/>
      <c r="E47" s="6"/>
      <c r="F47" s="6"/>
    </row>
    <row r="48" spans="1:6" x14ac:dyDescent="0.25">
      <c r="B48" s="6"/>
      <c r="C48" s="6"/>
      <c r="D48" s="6"/>
      <c r="E48" s="6"/>
      <c r="F48" s="6"/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71988-2BCA-4813-8EE9-2E2D9B4DF9A6}">
  <sheetPr>
    <tabColor rgb="FFFFC000"/>
  </sheetPr>
  <dimension ref="A1:F44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206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1536353</v>
      </c>
      <c r="C3" s="6">
        <v>1674625</v>
      </c>
      <c r="D3" s="6">
        <v>1858834</v>
      </c>
      <c r="E3" s="6">
        <v>2007540</v>
      </c>
      <c r="F3" s="6">
        <v>2168143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1229082</v>
      </c>
      <c r="C5" s="6">
        <v>1335513</v>
      </c>
      <c r="D5" s="6">
        <v>1487067</v>
      </c>
      <c r="E5" s="6">
        <v>1606032</v>
      </c>
      <c r="F5" s="6">
        <v>1734515</v>
      </c>
    </row>
    <row r="6" spans="1:6" x14ac:dyDescent="0.25">
      <c r="A6" s="17" t="s">
        <v>130</v>
      </c>
      <c r="B6" s="6">
        <v>253498</v>
      </c>
      <c r="C6" s="6">
        <v>259567</v>
      </c>
      <c r="D6" s="6">
        <v>292766</v>
      </c>
      <c r="E6" s="6">
        <v>291093</v>
      </c>
      <c r="F6" s="6">
        <v>303540</v>
      </c>
    </row>
    <row r="7" spans="1:6" x14ac:dyDescent="0.25">
      <c r="A7" s="14" t="s">
        <v>131</v>
      </c>
      <c r="B7" s="8">
        <v>1482581</v>
      </c>
      <c r="C7" s="8">
        <v>1595080</v>
      </c>
      <c r="D7" s="8">
        <v>1779833</v>
      </c>
      <c r="E7" s="8">
        <v>1897126</v>
      </c>
      <c r="F7" s="8">
        <v>2038055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10464</v>
      </c>
      <c r="C9" s="8">
        <v>12684</v>
      </c>
      <c r="D9" s="8">
        <v>13764</v>
      </c>
      <c r="E9" s="8">
        <v>15278</v>
      </c>
      <c r="F9" s="8">
        <v>16500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64237</v>
      </c>
      <c r="C11" s="8">
        <v>92229</v>
      </c>
      <c r="D11" s="8">
        <v>92764</v>
      </c>
      <c r="E11" s="8">
        <v>125693</v>
      </c>
      <c r="F11" s="8">
        <v>146589</v>
      </c>
    </row>
    <row r="12" spans="1:6" x14ac:dyDescent="0.25">
      <c r="A12" s="14" t="s">
        <v>32</v>
      </c>
      <c r="B12" s="8">
        <v>17986</v>
      </c>
      <c r="C12" s="8">
        <v>25824</v>
      </c>
      <c r="D12" s="8">
        <v>25974</v>
      </c>
      <c r="E12" s="8">
        <v>35194</v>
      </c>
      <c r="F12" s="8">
        <v>41045</v>
      </c>
    </row>
    <row r="13" spans="1:6" x14ac:dyDescent="0.25">
      <c r="A13" s="14" t="s">
        <v>14</v>
      </c>
      <c r="B13" s="8">
        <v>46251</v>
      </c>
      <c r="C13" s="8">
        <v>66405</v>
      </c>
      <c r="D13" s="8">
        <v>66790</v>
      </c>
      <c r="E13" s="8">
        <v>90499</v>
      </c>
      <c r="F13" s="8">
        <v>105544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638355</v>
      </c>
      <c r="C16" s="8">
        <v>698319</v>
      </c>
      <c r="D16" s="8">
        <v>775134</v>
      </c>
      <c r="E16" s="8">
        <v>837144</v>
      </c>
      <c r="F16" s="8">
        <v>904116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165158</v>
      </c>
      <c r="C18" s="6">
        <v>184209</v>
      </c>
      <c r="D18" s="6">
        <v>204472</v>
      </c>
      <c r="E18" s="6">
        <v>220829</v>
      </c>
      <c r="F18" s="6">
        <v>238496</v>
      </c>
    </row>
    <row r="19" spans="1:6" x14ac:dyDescent="0.25">
      <c r="A19" s="17" t="s">
        <v>133</v>
      </c>
      <c r="B19" s="6">
        <v>89108</v>
      </c>
      <c r="C19" s="6">
        <v>95454</v>
      </c>
      <c r="D19" s="6">
        <v>105954</v>
      </c>
      <c r="E19" s="6">
        <v>114430</v>
      </c>
      <c r="F19" s="6">
        <v>123584</v>
      </c>
    </row>
    <row r="20" spans="1:6" x14ac:dyDescent="0.25">
      <c r="A20" s="7" t="s">
        <v>23</v>
      </c>
      <c r="B20" s="8">
        <v>254266</v>
      </c>
      <c r="C20" s="8">
        <v>279662</v>
      </c>
      <c r="D20" s="8">
        <v>310425</v>
      </c>
      <c r="E20" s="8">
        <v>335259</v>
      </c>
      <c r="F20" s="8">
        <v>362080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384088</v>
      </c>
      <c r="C22" s="8">
        <v>418656</v>
      </c>
      <c r="D22" s="8">
        <v>464708</v>
      </c>
      <c r="E22" s="8">
        <v>501885</v>
      </c>
      <c r="F22" s="8">
        <v>542036</v>
      </c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 t="s">
        <v>25</v>
      </c>
      <c r="B24" s="8">
        <v>638355</v>
      </c>
      <c r="C24" s="8">
        <v>698319</v>
      </c>
      <c r="D24" s="8">
        <v>775134</v>
      </c>
      <c r="E24" s="8">
        <v>837144</v>
      </c>
      <c r="F24" s="8">
        <v>904116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-14537</v>
      </c>
      <c r="C27" s="6">
        <v>-31837</v>
      </c>
      <c r="D27" s="6">
        <v>-20738</v>
      </c>
      <c r="E27" s="6">
        <v>-53322</v>
      </c>
      <c r="F27" s="6">
        <v>-65393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109" t="s">
        <v>35</v>
      </c>
      <c r="B29" s="6"/>
      <c r="C29" s="6"/>
      <c r="D29" s="6"/>
      <c r="E29" s="6"/>
      <c r="F29" s="6"/>
    </row>
    <row r="30" spans="1:6" x14ac:dyDescent="0.25">
      <c r="A30" s="7" t="s">
        <v>36</v>
      </c>
      <c r="B30" s="8">
        <v>832672</v>
      </c>
      <c r="C30" s="8">
        <v>912304</v>
      </c>
      <c r="D30" s="8">
        <v>1014131</v>
      </c>
      <c r="E30" s="8">
        <v>1096854</v>
      </c>
      <c r="F30" s="8">
        <v>1186321</v>
      </c>
    </row>
    <row r="31" spans="1:6" x14ac:dyDescent="0.25">
      <c r="A31" s="7"/>
      <c r="B31" s="6"/>
      <c r="C31" s="6"/>
      <c r="D31" s="6"/>
      <c r="E31" s="6"/>
      <c r="F31" s="6"/>
    </row>
    <row r="32" spans="1:6" x14ac:dyDescent="0.25">
      <c r="A32" s="9" t="s">
        <v>37</v>
      </c>
      <c r="B32" s="6">
        <v>340463</v>
      </c>
      <c r="C32" s="6">
        <v>375587</v>
      </c>
      <c r="D32" s="6">
        <v>418143</v>
      </c>
      <c r="E32" s="6">
        <v>452935</v>
      </c>
      <c r="F32" s="6">
        <v>490619</v>
      </c>
    </row>
    <row r="33" spans="1:6" x14ac:dyDescent="0.25">
      <c r="A33" s="9" t="s">
        <v>38</v>
      </c>
      <c r="B33" s="6">
        <v>440165</v>
      </c>
      <c r="C33" s="6">
        <v>480617</v>
      </c>
      <c r="D33" s="6">
        <v>534415</v>
      </c>
      <c r="E33" s="6">
        <v>578172</v>
      </c>
      <c r="F33" s="6">
        <v>625509</v>
      </c>
    </row>
    <row r="34" spans="1:6" x14ac:dyDescent="0.25">
      <c r="A34" s="9" t="s">
        <v>42</v>
      </c>
      <c r="B34" s="6">
        <v>52044</v>
      </c>
      <c r="C34" s="6">
        <v>56100</v>
      </c>
      <c r="D34" s="6">
        <v>61574</v>
      </c>
      <c r="E34" s="6">
        <v>65747</v>
      </c>
      <c r="F34" s="6">
        <v>70194</v>
      </c>
    </row>
    <row r="35" spans="1:6" x14ac:dyDescent="0.25">
      <c r="A35" s="7" t="s">
        <v>25</v>
      </c>
      <c r="B35" s="8">
        <v>832672</v>
      </c>
      <c r="C35" s="8">
        <v>912304</v>
      </c>
      <c r="D35" s="8">
        <v>1014131</v>
      </c>
      <c r="E35" s="8">
        <v>1096854</v>
      </c>
      <c r="F35" s="8">
        <v>1186321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09" t="s">
        <v>134</v>
      </c>
      <c r="B37" s="6"/>
      <c r="C37" s="6"/>
      <c r="D37" s="6"/>
      <c r="E37" s="6"/>
      <c r="F37" s="6"/>
    </row>
    <row r="38" spans="1:6" x14ac:dyDescent="0.25">
      <c r="A38" s="1" t="s">
        <v>135</v>
      </c>
      <c r="B38" s="6"/>
      <c r="C38" s="6"/>
      <c r="D38" s="6"/>
      <c r="E38" s="6"/>
      <c r="F38" s="6"/>
    </row>
    <row r="39" spans="1:6" x14ac:dyDescent="0.25">
      <c r="A39" s="1" t="s">
        <v>136</v>
      </c>
      <c r="B39" s="6">
        <v>467.11555050630011</v>
      </c>
      <c r="C39" s="6">
        <v>481.12901702148912</v>
      </c>
      <c r="D39" s="6">
        <v>514.80804821299341</v>
      </c>
      <c r="E39" s="6">
        <v>535.40037014151312</v>
      </c>
      <c r="F39" s="6">
        <v>551.46238124575848</v>
      </c>
    </row>
    <row r="40" spans="1:6" x14ac:dyDescent="0.25">
      <c r="A40" s="1" t="s">
        <v>137</v>
      </c>
      <c r="B40" s="6">
        <v>5044.847945468041</v>
      </c>
      <c r="C40" s="6">
        <v>5244.3062855342305</v>
      </c>
      <c r="D40" s="6">
        <v>5456.9653110577292</v>
      </c>
      <c r="E40" s="6">
        <v>5728.7839605141889</v>
      </c>
      <c r="F40" s="6">
        <v>5955.7937174541903</v>
      </c>
    </row>
    <row r="41" spans="1:6" x14ac:dyDescent="0.25">
      <c r="B41" s="6"/>
      <c r="C41" s="6"/>
      <c r="D41" s="6"/>
      <c r="E41" s="6"/>
      <c r="F41" s="6"/>
    </row>
    <row r="42" spans="1:6" x14ac:dyDescent="0.25">
      <c r="A42" s="1" t="s">
        <v>138</v>
      </c>
      <c r="B42" s="6"/>
      <c r="C42" s="6"/>
      <c r="D42" s="6"/>
      <c r="E42" s="6"/>
      <c r="F42" s="6"/>
    </row>
    <row r="43" spans="1:6" x14ac:dyDescent="0.25">
      <c r="A43" s="1" t="s">
        <v>139</v>
      </c>
      <c r="B43" s="6">
        <v>5159</v>
      </c>
      <c r="C43" s="6">
        <v>4774</v>
      </c>
      <c r="D43" s="6">
        <v>4774</v>
      </c>
      <c r="E43" s="6">
        <v>4774</v>
      </c>
      <c r="F43" s="6">
        <v>4774</v>
      </c>
    </row>
    <row r="44" spans="1:6" x14ac:dyDescent="0.25">
      <c r="A44" s="1" t="s">
        <v>140</v>
      </c>
      <c r="B44" s="6">
        <v>464.31</v>
      </c>
      <c r="C44" s="6">
        <v>415.33799999999997</v>
      </c>
      <c r="D44" s="6">
        <v>410.56399999999996</v>
      </c>
      <c r="E44" s="6">
        <v>410.56399999999996</v>
      </c>
      <c r="F44" s="6">
        <v>410.56399999999996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0EA4-047A-4761-8823-6204A5A87BD3}">
  <sheetPr>
    <tabColor rgb="FFFFC000"/>
  </sheetPr>
  <dimension ref="A1:F44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207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2638639</v>
      </c>
      <c r="C3" s="6">
        <v>2849730</v>
      </c>
      <c r="D3" s="6">
        <v>3049211</v>
      </c>
      <c r="E3" s="6">
        <v>3262656</v>
      </c>
      <c r="F3" s="6">
        <v>3491042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2163684</v>
      </c>
      <c r="C5" s="6">
        <v>2365276</v>
      </c>
      <c r="D5" s="6">
        <v>2561338</v>
      </c>
      <c r="E5" s="6">
        <v>2724318</v>
      </c>
      <c r="F5" s="6">
        <v>2897565</v>
      </c>
    </row>
    <row r="6" spans="1:6" x14ac:dyDescent="0.25">
      <c r="A6" s="17" t="s">
        <v>130</v>
      </c>
      <c r="B6" s="6">
        <v>343023</v>
      </c>
      <c r="C6" s="6">
        <v>398962</v>
      </c>
      <c r="D6" s="6">
        <v>350659</v>
      </c>
      <c r="E6" s="6">
        <v>269169</v>
      </c>
      <c r="F6" s="6">
        <v>270556</v>
      </c>
    </row>
    <row r="7" spans="1:6" x14ac:dyDescent="0.25">
      <c r="A7" s="14" t="s">
        <v>131</v>
      </c>
      <c r="B7" s="8">
        <v>2506707</v>
      </c>
      <c r="C7" s="8">
        <v>2764238</v>
      </c>
      <c r="D7" s="8">
        <v>2911997</v>
      </c>
      <c r="E7" s="8">
        <v>2993487</v>
      </c>
      <c r="F7" s="8">
        <v>3168121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18139</v>
      </c>
      <c r="C9" s="8">
        <v>21785</v>
      </c>
      <c r="D9" s="8">
        <v>23422</v>
      </c>
      <c r="E9" s="8">
        <v>25062</v>
      </c>
      <c r="F9" s="8">
        <v>26816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150071</v>
      </c>
      <c r="C11" s="8">
        <v>107276</v>
      </c>
      <c r="D11" s="8">
        <v>160637</v>
      </c>
      <c r="E11" s="8">
        <v>294231</v>
      </c>
      <c r="F11" s="8">
        <v>349737</v>
      </c>
    </row>
    <row r="12" spans="1:6" x14ac:dyDescent="0.25">
      <c r="A12" s="14" t="s">
        <v>32</v>
      </c>
      <c r="B12" s="8">
        <v>42020</v>
      </c>
      <c r="C12" s="8">
        <v>30037</v>
      </c>
      <c r="D12" s="8">
        <v>44978</v>
      </c>
      <c r="E12" s="8">
        <v>82385</v>
      </c>
      <c r="F12" s="8">
        <v>97926</v>
      </c>
    </row>
    <row r="13" spans="1:6" x14ac:dyDescent="0.25">
      <c r="A13" s="14" t="s">
        <v>14</v>
      </c>
      <c r="B13" s="8">
        <v>108051</v>
      </c>
      <c r="C13" s="8">
        <v>77239</v>
      </c>
      <c r="D13" s="8">
        <v>115658</v>
      </c>
      <c r="E13" s="8">
        <v>211846</v>
      </c>
      <c r="F13" s="8">
        <v>251811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1096355</v>
      </c>
      <c r="C16" s="8">
        <v>1188338</v>
      </c>
      <c r="D16" s="8">
        <v>1271521</v>
      </c>
      <c r="E16" s="8">
        <v>1360528</v>
      </c>
      <c r="F16" s="8">
        <v>1455765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283654</v>
      </c>
      <c r="C18" s="6">
        <v>313470</v>
      </c>
      <c r="D18" s="6">
        <v>335413</v>
      </c>
      <c r="E18" s="6">
        <v>358892</v>
      </c>
      <c r="F18" s="6">
        <v>384015</v>
      </c>
    </row>
    <row r="19" spans="1:6" x14ac:dyDescent="0.25">
      <c r="A19" s="17" t="s">
        <v>133</v>
      </c>
      <c r="B19" s="6">
        <v>153041</v>
      </c>
      <c r="C19" s="6">
        <v>162435</v>
      </c>
      <c r="D19" s="6">
        <v>173805</v>
      </c>
      <c r="E19" s="6">
        <v>185971</v>
      </c>
      <c r="F19" s="6">
        <v>198989</v>
      </c>
    </row>
    <row r="20" spans="1:6" x14ac:dyDescent="0.25">
      <c r="A20" s="7" t="s">
        <v>23</v>
      </c>
      <c r="B20" s="8">
        <v>436695</v>
      </c>
      <c r="C20" s="8">
        <v>475905</v>
      </c>
      <c r="D20" s="8">
        <v>509218</v>
      </c>
      <c r="E20" s="8">
        <v>544864</v>
      </c>
      <c r="F20" s="8">
        <v>583004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659660</v>
      </c>
      <c r="C22" s="8">
        <v>712433</v>
      </c>
      <c r="D22" s="8">
        <v>762303</v>
      </c>
      <c r="E22" s="8">
        <v>815664</v>
      </c>
      <c r="F22" s="8">
        <v>872761</v>
      </c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 t="s">
        <v>25</v>
      </c>
      <c r="B24" s="8">
        <v>1096355</v>
      </c>
      <c r="C24" s="8">
        <v>1188338</v>
      </c>
      <c r="D24" s="8">
        <v>1271521</v>
      </c>
      <c r="E24" s="8">
        <v>1360528</v>
      </c>
      <c r="F24" s="8">
        <v>1455765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-59187</v>
      </c>
      <c r="C27" s="6">
        <v>-24466</v>
      </c>
      <c r="D27" s="6">
        <v>-65788</v>
      </c>
      <c r="E27" s="6">
        <v>-158485</v>
      </c>
      <c r="F27" s="6">
        <v>-194714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109" t="s">
        <v>35</v>
      </c>
      <c r="B29" s="6"/>
      <c r="C29" s="6"/>
      <c r="D29" s="6"/>
      <c r="E29" s="6"/>
      <c r="F29" s="6"/>
    </row>
    <row r="30" spans="1:6" x14ac:dyDescent="0.25">
      <c r="A30" s="7" t="s">
        <v>36</v>
      </c>
      <c r="B30" s="8">
        <v>1278551</v>
      </c>
      <c r="C30" s="8">
        <v>1388562</v>
      </c>
      <c r="D30" s="8">
        <v>1488180</v>
      </c>
      <c r="E30" s="8">
        <v>1594940</v>
      </c>
      <c r="F30" s="8">
        <v>1709354</v>
      </c>
    </row>
    <row r="31" spans="1:6" x14ac:dyDescent="0.25">
      <c r="A31" s="7"/>
      <c r="B31" s="6"/>
      <c r="C31" s="6"/>
      <c r="D31" s="6"/>
      <c r="E31" s="6"/>
      <c r="F31" s="6"/>
    </row>
    <row r="32" spans="1:6" x14ac:dyDescent="0.25">
      <c r="A32" s="9" t="s">
        <v>37</v>
      </c>
      <c r="B32" s="6">
        <v>558533</v>
      </c>
      <c r="C32" s="6">
        <v>610586</v>
      </c>
      <c r="D32" s="6">
        <v>655364</v>
      </c>
      <c r="E32" s="6">
        <v>703419</v>
      </c>
      <c r="F32" s="6">
        <v>754990</v>
      </c>
    </row>
    <row r="33" spans="1:6" x14ac:dyDescent="0.25">
      <c r="A33" s="9" t="s">
        <v>38</v>
      </c>
      <c r="B33" s="6">
        <v>650425</v>
      </c>
      <c r="C33" s="6">
        <v>703883</v>
      </c>
      <c r="D33" s="6">
        <v>754680</v>
      </c>
      <c r="E33" s="6">
        <v>809139</v>
      </c>
      <c r="F33" s="6">
        <v>867524</v>
      </c>
    </row>
    <row r="34" spans="1:6" x14ac:dyDescent="0.25">
      <c r="A34" s="9" t="s">
        <v>42</v>
      </c>
      <c r="B34" s="6">
        <v>69594</v>
      </c>
      <c r="C34" s="6">
        <v>74093</v>
      </c>
      <c r="D34" s="6">
        <v>78136</v>
      </c>
      <c r="E34" s="6">
        <v>82382</v>
      </c>
      <c r="F34" s="6">
        <v>86840</v>
      </c>
    </row>
    <row r="35" spans="1:6" x14ac:dyDescent="0.25">
      <c r="A35" s="7" t="s">
        <v>25</v>
      </c>
      <c r="B35" s="8">
        <v>1278551</v>
      </c>
      <c r="C35" s="8">
        <v>1388562</v>
      </c>
      <c r="D35" s="8">
        <v>1488180</v>
      </c>
      <c r="E35" s="8">
        <v>1594940</v>
      </c>
      <c r="F35" s="8">
        <v>1709354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109" t="s">
        <v>134</v>
      </c>
      <c r="B37" s="6"/>
      <c r="C37" s="6"/>
      <c r="D37" s="6"/>
      <c r="E37" s="6"/>
      <c r="F37" s="6"/>
    </row>
    <row r="38" spans="1:6" x14ac:dyDescent="0.25">
      <c r="A38" s="1" t="s">
        <v>135</v>
      </c>
      <c r="B38" s="6"/>
      <c r="C38" s="6"/>
      <c r="D38" s="6"/>
      <c r="E38" s="6"/>
      <c r="F38" s="6"/>
    </row>
    <row r="39" spans="1:6" x14ac:dyDescent="0.25">
      <c r="A39" s="1" t="s">
        <v>136</v>
      </c>
      <c r="B39" s="6">
        <v>928.922829661008</v>
      </c>
      <c r="C39" s="6">
        <v>975.36897114405849</v>
      </c>
      <c r="D39" s="6">
        <v>1004.6300402783803</v>
      </c>
      <c r="E39" s="6">
        <v>1034.7689414867318</v>
      </c>
      <c r="F39" s="6">
        <v>1065.8120097313338</v>
      </c>
    </row>
    <row r="40" spans="1:6" x14ac:dyDescent="0.25">
      <c r="A40" s="1" t="s">
        <v>137</v>
      </c>
      <c r="B40" s="6">
        <v>10589.72025813549</v>
      </c>
      <c r="C40" s="6">
        <v>11216.74316815667</v>
      </c>
      <c r="D40" s="6">
        <v>11553.245463201372</v>
      </c>
      <c r="E40" s="6">
        <v>11899.842827097415</v>
      </c>
      <c r="F40" s="6">
        <v>12256.838111910336</v>
      </c>
    </row>
    <row r="41" spans="1:6" x14ac:dyDescent="0.25">
      <c r="B41" s="6"/>
      <c r="C41" s="6"/>
      <c r="D41" s="6"/>
      <c r="E41" s="6"/>
      <c r="F41" s="6"/>
    </row>
    <row r="42" spans="1:6" x14ac:dyDescent="0.25">
      <c r="A42" s="1" t="s">
        <v>138</v>
      </c>
      <c r="B42" s="6"/>
      <c r="C42" s="6"/>
      <c r="D42" s="6"/>
      <c r="E42" s="6"/>
      <c r="F42" s="6"/>
    </row>
    <row r="43" spans="1:6" x14ac:dyDescent="0.25">
      <c r="A43" s="1" t="s">
        <v>139</v>
      </c>
      <c r="B43" s="6">
        <v>4690</v>
      </c>
      <c r="C43" s="6">
        <v>4340</v>
      </c>
      <c r="D43" s="6">
        <v>4340</v>
      </c>
      <c r="E43" s="6">
        <v>4340</v>
      </c>
      <c r="F43" s="6">
        <v>4340</v>
      </c>
    </row>
    <row r="44" spans="1:6" x14ac:dyDescent="0.25">
      <c r="A44" s="1" t="s">
        <v>140</v>
      </c>
      <c r="B44" s="6">
        <v>422.09999999999997</v>
      </c>
      <c r="C44" s="6">
        <v>377.58</v>
      </c>
      <c r="D44" s="6">
        <v>373.23999999999995</v>
      </c>
      <c r="E44" s="6">
        <v>373.23999999999995</v>
      </c>
      <c r="F44" s="6">
        <v>373.23999999999995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DCF27-19D4-440E-98D3-B779ED3A740C}">
  <sheetPr>
    <tabColor rgb="FFFFC000"/>
  </sheetPr>
  <dimension ref="A1:F36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208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0</v>
      </c>
      <c r="C3" s="6">
        <v>0</v>
      </c>
      <c r="D3" s="6">
        <v>0</v>
      </c>
      <c r="E3" s="6">
        <v>0</v>
      </c>
      <c r="F3" s="6">
        <v>0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 s="17" t="s">
        <v>130</v>
      </c>
      <c r="B6" s="6">
        <v>4186</v>
      </c>
      <c r="C6" s="6">
        <v>4025</v>
      </c>
      <c r="D6" s="6">
        <v>4111</v>
      </c>
      <c r="E6" s="6">
        <v>3764</v>
      </c>
      <c r="F6" s="6">
        <v>3856</v>
      </c>
    </row>
    <row r="7" spans="1:6" x14ac:dyDescent="0.25">
      <c r="A7" s="14" t="s">
        <v>131</v>
      </c>
      <c r="B7" s="8">
        <v>4186</v>
      </c>
      <c r="C7" s="8">
        <v>4025</v>
      </c>
      <c r="D7" s="8">
        <v>4111</v>
      </c>
      <c r="E7" s="8">
        <v>3764</v>
      </c>
      <c r="F7" s="8">
        <v>3856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6</v>
      </c>
      <c r="B9" s="8">
        <v>525</v>
      </c>
      <c r="C9" s="8">
        <v>1229</v>
      </c>
      <c r="D9" s="8">
        <v>2577</v>
      </c>
      <c r="E9" s="8">
        <v>4224</v>
      </c>
      <c r="F9" s="8">
        <v>8935</v>
      </c>
    </row>
    <row r="10" spans="1:6" x14ac:dyDescent="0.25">
      <c r="A10" s="14"/>
      <c r="B10" s="6"/>
      <c r="C10" s="6"/>
      <c r="D10" s="6"/>
      <c r="E10" s="6"/>
      <c r="F10" s="6"/>
    </row>
    <row r="11" spans="1:6" x14ac:dyDescent="0.25">
      <c r="A11" s="14" t="s">
        <v>12</v>
      </c>
      <c r="B11" s="8">
        <v>-3661</v>
      </c>
      <c r="C11" s="8">
        <v>-2797</v>
      </c>
      <c r="D11" s="8">
        <v>-1534</v>
      </c>
      <c r="E11" s="8">
        <v>460</v>
      </c>
      <c r="F11" s="8">
        <v>5079</v>
      </c>
    </row>
    <row r="12" spans="1:6" x14ac:dyDescent="0.25">
      <c r="A12" s="14" t="s">
        <v>32</v>
      </c>
      <c r="B12" s="8">
        <v>-1025</v>
      </c>
      <c r="C12" s="8">
        <v>-783</v>
      </c>
      <c r="D12" s="8">
        <v>-430</v>
      </c>
      <c r="E12" s="8">
        <v>129</v>
      </c>
      <c r="F12" s="8">
        <v>1422</v>
      </c>
    </row>
    <row r="13" spans="1:6" x14ac:dyDescent="0.25">
      <c r="A13" s="14" t="s">
        <v>14</v>
      </c>
      <c r="B13" s="8">
        <v>-2636</v>
      </c>
      <c r="C13" s="8">
        <v>-2014</v>
      </c>
      <c r="D13" s="8">
        <v>-1105</v>
      </c>
      <c r="E13" s="8">
        <v>331</v>
      </c>
      <c r="F13" s="8">
        <v>3657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61830</v>
      </c>
      <c r="C16" s="8">
        <v>130745</v>
      </c>
      <c r="D16" s="8">
        <v>214298</v>
      </c>
      <c r="E16" s="8">
        <v>453303</v>
      </c>
      <c r="F16" s="8">
        <v>670200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</row>
    <row r="19" spans="1:6" x14ac:dyDescent="0.25">
      <c r="A19" s="17" t="s">
        <v>133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</row>
    <row r="20" spans="1:6" x14ac:dyDescent="0.25">
      <c r="A20" s="7" t="s">
        <v>23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6">
        <v>61830</v>
      </c>
      <c r="C22" s="6">
        <v>130745</v>
      </c>
      <c r="D22" s="6">
        <v>214298</v>
      </c>
      <c r="E22" s="6">
        <v>453303</v>
      </c>
      <c r="F22" s="6">
        <v>670200</v>
      </c>
    </row>
    <row r="23" spans="1:6" x14ac:dyDescent="0.25">
      <c r="A23" s="7"/>
      <c r="B23" s="6"/>
      <c r="C23" s="6"/>
      <c r="D23" s="6"/>
      <c r="E23" s="6"/>
      <c r="F23" s="6"/>
    </row>
    <row r="24" spans="1:6" x14ac:dyDescent="0.25">
      <c r="A24" s="7" t="s">
        <v>25</v>
      </c>
      <c r="B24" s="6">
        <v>61830</v>
      </c>
      <c r="C24" s="6">
        <v>130745</v>
      </c>
      <c r="D24" s="6">
        <v>214298</v>
      </c>
      <c r="E24" s="6">
        <v>453303</v>
      </c>
      <c r="F24" s="6">
        <v>670200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35309</v>
      </c>
      <c r="C27" s="6">
        <v>70929</v>
      </c>
      <c r="D27" s="6">
        <v>84654</v>
      </c>
      <c r="E27" s="6">
        <v>238675</v>
      </c>
      <c r="F27" s="6">
        <v>324965</v>
      </c>
    </row>
    <row r="28" spans="1:6" x14ac:dyDescent="0.25">
      <c r="A28" s="1" t="s">
        <v>34</v>
      </c>
      <c r="B28" s="6">
        <v>0</v>
      </c>
      <c r="C28" s="6">
        <v>0</v>
      </c>
      <c r="D28" s="6">
        <v>0</v>
      </c>
      <c r="E28" s="6">
        <v>0</v>
      </c>
      <c r="F28" s="6">
        <v>-111723</v>
      </c>
    </row>
    <row r="29" spans="1:6" x14ac:dyDescent="0.25">
      <c r="B29" s="6"/>
      <c r="C29" s="6"/>
      <c r="D29" s="6"/>
      <c r="E29" s="6"/>
      <c r="F29" s="6"/>
    </row>
    <row r="30" spans="1:6" x14ac:dyDescent="0.25">
      <c r="A30" s="109" t="s">
        <v>35</v>
      </c>
      <c r="B30" s="6"/>
      <c r="C30" s="6"/>
      <c r="D30" s="6"/>
      <c r="E30" s="6"/>
      <c r="F30" s="6"/>
    </row>
    <row r="31" spans="1:6" x14ac:dyDescent="0.25">
      <c r="A31" s="7" t="s">
        <v>36</v>
      </c>
      <c r="B31" s="6">
        <v>67487</v>
      </c>
      <c r="C31" s="6">
        <v>142774</v>
      </c>
      <c r="D31" s="6">
        <v>234120</v>
      </c>
      <c r="E31" s="6">
        <v>495460</v>
      </c>
      <c r="F31" s="6">
        <v>732864</v>
      </c>
    </row>
    <row r="32" spans="1:6" x14ac:dyDescent="0.25">
      <c r="A32" s="7"/>
      <c r="B32" s="6"/>
      <c r="C32" s="6"/>
      <c r="D32" s="6"/>
      <c r="E32" s="6"/>
      <c r="F32" s="6"/>
    </row>
    <row r="33" spans="1:6" x14ac:dyDescent="0.25">
      <c r="A33" s="9" t="s">
        <v>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</row>
    <row r="34" spans="1:6" x14ac:dyDescent="0.25">
      <c r="A34" s="9" t="s">
        <v>38</v>
      </c>
      <c r="B34" s="6">
        <v>60964</v>
      </c>
      <c r="C34" s="6">
        <v>129176</v>
      </c>
      <c r="D34" s="6">
        <v>212155</v>
      </c>
      <c r="E34" s="6">
        <v>449676</v>
      </c>
      <c r="F34" s="6">
        <v>666179</v>
      </c>
    </row>
    <row r="35" spans="1:6" x14ac:dyDescent="0.25">
      <c r="A35" s="9" t="s">
        <v>42</v>
      </c>
      <c r="B35" s="6">
        <v>6523</v>
      </c>
      <c r="C35" s="6">
        <v>13598</v>
      </c>
      <c r="D35" s="6">
        <v>21965</v>
      </c>
      <c r="E35" s="6">
        <v>45784</v>
      </c>
      <c r="F35" s="6">
        <v>66685</v>
      </c>
    </row>
    <row r="36" spans="1:6" x14ac:dyDescent="0.25">
      <c r="A36" s="7" t="s">
        <v>25</v>
      </c>
      <c r="B36" s="8">
        <v>67487</v>
      </c>
      <c r="C36" s="8">
        <v>142774</v>
      </c>
      <c r="D36" s="8">
        <v>234120</v>
      </c>
      <c r="E36" s="8">
        <v>495460</v>
      </c>
      <c r="F36" s="8">
        <v>732864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1D54-5DEC-4718-B35F-6E16247F9DB5}">
  <sheetPr>
    <tabColor rgb="FFFFC000"/>
  </sheetPr>
  <dimension ref="A1:F58"/>
  <sheetViews>
    <sheetView zoomScaleNormal="100" workbookViewId="0"/>
  </sheetViews>
  <sheetFormatPr defaultColWidth="8.7109375" defaultRowHeight="15" x14ac:dyDescent="0.25"/>
  <cols>
    <col min="1" max="1" width="39.85546875" style="1" customWidth="1"/>
    <col min="2" max="6" width="10.7109375" style="5" customWidth="1"/>
    <col min="7" max="16384" width="8.7109375" style="1"/>
  </cols>
  <sheetData>
    <row r="1" spans="1:6" x14ac:dyDescent="0.25">
      <c r="A1" s="182" t="s">
        <v>30</v>
      </c>
      <c r="B1" s="153">
        <v>2020</v>
      </c>
      <c r="C1" s="153">
        <v>2021</v>
      </c>
      <c r="D1" s="153">
        <v>2022</v>
      </c>
      <c r="E1" s="153">
        <v>2023</v>
      </c>
      <c r="F1" s="153">
        <v>2024</v>
      </c>
    </row>
    <row r="2" spans="1:6" x14ac:dyDescent="0.25">
      <c r="A2" s="109" t="s">
        <v>31</v>
      </c>
      <c r="B2" s="6"/>
      <c r="C2" s="6"/>
      <c r="D2" s="6"/>
      <c r="E2" s="6"/>
      <c r="F2" s="6"/>
    </row>
    <row r="3" spans="1:6" x14ac:dyDescent="0.25">
      <c r="A3" s="1" t="s">
        <v>128</v>
      </c>
      <c r="B3" s="6">
        <v>5616813</v>
      </c>
      <c r="C3" s="6">
        <v>6104047</v>
      </c>
      <c r="D3" s="6">
        <v>6715611</v>
      </c>
      <c r="E3" s="6">
        <v>7309356</v>
      </c>
      <c r="F3" s="6">
        <v>7843476</v>
      </c>
    </row>
    <row r="4" spans="1:6" x14ac:dyDescent="0.25">
      <c r="A4" s="17"/>
      <c r="B4" s="6"/>
      <c r="C4" s="6"/>
      <c r="D4" s="6"/>
      <c r="E4" s="6"/>
      <c r="F4" s="6"/>
    </row>
    <row r="5" spans="1:6" x14ac:dyDescent="0.25">
      <c r="A5" s="17" t="s">
        <v>129</v>
      </c>
      <c r="B5" s="6">
        <v>4601193</v>
      </c>
      <c r="C5" s="6">
        <v>4970266</v>
      </c>
      <c r="D5" s="6">
        <v>5496722</v>
      </c>
      <c r="E5" s="6">
        <v>5959568</v>
      </c>
      <c r="F5" s="6">
        <v>6374099</v>
      </c>
    </row>
    <row r="6" spans="1:6" x14ac:dyDescent="0.25">
      <c r="A6" s="17" t="s">
        <v>130</v>
      </c>
      <c r="B6" s="6">
        <v>846715</v>
      </c>
      <c r="C6" s="6">
        <v>916488</v>
      </c>
      <c r="D6" s="6">
        <v>943245</v>
      </c>
      <c r="E6" s="6">
        <v>871095</v>
      </c>
      <c r="F6" s="6">
        <v>896511</v>
      </c>
    </row>
    <row r="7" spans="1:6" x14ac:dyDescent="0.25">
      <c r="A7" s="14" t="s">
        <v>131</v>
      </c>
      <c r="B7" s="8">
        <v>5447908</v>
      </c>
      <c r="C7" s="8">
        <v>5886754</v>
      </c>
      <c r="D7" s="8">
        <v>6439967</v>
      </c>
      <c r="E7" s="8">
        <v>6830663</v>
      </c>
      <c r="F7" s="8">
        <v>7270610</v>
      </c>
    </row>
    <row r="8" spans="1:6" x14ac:dyDescent="0.25">
      <c r="A8" s="14"/>
      <c r="B8" s="8"/>
      <c r="C8" s="8"/>
      <c r="D8" s="8"/>
      <c r="E8" s="8"/>
      <c r="F8" s="8"/>
    </row>
    <row r="9" spans="1:6" x14ac:dyDescent="0.25">
      <c r="A9" s="14" t="s">
        <v>6</v>
      </c>
      <c r="B9" s="8">
        <v>38757</v>
      </c>
      <c r="C9" s="8">
        <v>47601</v>
      </c>
      <c r="D9" s="8">
        <v>52748</v>
      </c>
      <c r="E9" s="8">
        <v>59420</v>
      </c>
      <c r="F9" s="8">
        <v>69010</v>
      </c>
    </row>
    <row r="10" spans="1:6" x14ac:dyDescent="0.25">
      <c r="A10" s="14"/>
      <c r="B10" s="8"/>
      <c r="C10" s="8"/>
      <c r="D10" s="8"/>
      <c r="E10" s="8"/>
      <c r="F10" s="8"/>
    </row>
    <row r="11" spans="1:6" x14ac:dyDescent="0.25">
      <c r="A11" s="14" t="s">
        <v>12</v>
      </c>
      <c r="B11" s="8">
        <v>207662</v>
      </c>
      <c r="C11" s="8">
        <v>264894</v>
      </c>
      <c r="D11" s="8">
        <v>328392</v>
      </c>
      <c r="E11" s="8">
        <v>538113</v>
      </c>
      <c r="F11" s="8">
        <v>641876</v>
      </c>
    </row>
    <row r="12" spans="1:6" x14ac:dyDescent="0.25">
      <c r="A12" s="14" t="s">
        <v>32</v>
      </c>
      <c r="B12" s="8">
        <v>58145</v>
      </c>
      <c r="C12" s="8">
        <v>74170</v>
      </c>
      <c r="D12" s="8">
        <v>91950</v>
      </c>
      <c r="E12" s="8">
        <v>150672</v>
      </c>
      <c r="F12" s="8">
        <v>179725</v>
      </c>
    </row>
    <row r="13" spans="1:6" x14ac:dyDescent="0.25">
      <c r="A13" s="14" t="s">
        <v>14</v>
      </c>
      <c r="B13" s="8">
        <v>149517</v>
      </c>
      <c r="C13" s="8">
        <v>190724</v>
      </c>
      <c r="D13" s="8">
        <v>236442</v>
      </c>
      <c r="E13" s="8">
        <v>387441</v>
      </c>
      <c r="F13" s="8">
        <v>462151</v>
      </c>
    </row>
    <row r="14" spans="1:6" x14ac:dyDescent="0.25">
      <c r="A14" s="14"/>
      <c r="B14" s="6"/>
      <c r="C14" s="6"/>
      <c r="D14" s="6"/>
      <c r="E14" s="6"/>
      <c r="F14" s="6"/>
    </row>
    <row r="15" spans="1:6" x14ac:dyDescent="0.25">
      <c r="A15" s="109" t="s">
        <v>33</v>
      </c>
      <c r="B15" s="6"/>
      <c r="C15" s="6"/>
      <c r="D15" s="6"/>
      <c r="E15" s="6"/>
      <c r="F15" s="6"/>
    </row>
    <row r="16" spans="1:6" x14ac:dyDescent="0.25">
      <c r="A16" s="7" t="s">
        <v>18</v>
      </c>
      <c r="B16" s="8">
        <v>2395617</v>
      </c>
      <c r="C16" s="8">
        <v>2676133</v>
      </c>
      <c r="D16" s="8">
        <v>3014708</v>
      </c>
      <c r="E16" s="8">
        <v>3501303</v>
      </c>
      <c r="F16" s="8">
        <v>3940930</v>
      </c>
    </row>
    <row r="17" spans="1:6" x14ac:dyDescent="0.25">
      <c r="B17" s="6"/>
      <c r="C17" s="6"/>
      <c r="D17" s="6"/>
      <c r="E17" s="6"/>
      <c r="F17" s="6"/>
    </row>
    <row r="18" spans="1:6" x14ac:dyDescent="0.25">
      <c r="A18" s="9" t="s">
        <v>132</v>
      </c>
      <c r="B18" s="6">
        <v>603808</v>
      </c>
      <c r="C18" s="6">
        <v>671445</v>
      </c>
      <c r="D18" s="6">
        <v>738717</v>
      </c>
      <c r="E18" s="6">
        <v>804028</v>
      </c>
      <c r="F18" s="6">
        <v>862783</v>
      </c>
    </row>
    <row r="19" spans="1:6" x14ac:dyDescent="0.25">
      <c r="A19" s="17" t="s">
        <v>133</v>
      </c>
      <c r="B19" s="6">
        <v>325775</v>
      </c>
      <c r="C19" s="6">
        <v>347931</v>
      </c>
      <c r="D19" s="6">
        <v>382791</v>
      </c>
      <c r="E19" s="6">
        <v>416634</v>
      </c>
      <c r="F19" s="6">
        <v>447078</v>
      </c>
    </row>
    <row r="20" spans="1:6" x14ac:dyDescent="0.25">
      <c r="A20" s="7" t="s">
        <v>23</v>
      </c>
      <c r="B20" s="8">
        <v>929583</v>
      </c>
      <c r="C20" s="8">
        <v>1019376</v>
      </c>
      <c r="D20" s="8">
        <v>1121508</v>
      </c>
      <c r="E20" s="8">
        <v>1220662</v>
      </c>
      <c r="F20" s="8">
        <v>1309861</v>
      </c>
    </row>
    <row r="21" spans="1:6" x14ac:dyDescent="0.25">
      <c r="A21" s="7"/>
      <c r="B21" s="6"/>
      <c r="C21" s="6"/>
      <c r="D21" s="6"/>
      <c r="E21" s="6"/>
      <c r="F21" s="6"/>
    </row>
    <row r="22" spans="1:6" x14ac:dyDescent="0.25">
      <c r="A22" s="7" t="s">
        <v>24</v>
      </c>
      <c r="B22" s="8">
        <v>1466034</v>
      </c>
      <c r="C22" s="8">
        <v>1656757</v>
      </c>
      <c r="D22" s="8">
        <v>1893200</v>
      </c>
      <c r="E22" s="8">
        <v>2280641</v>
      </c>
      <c r="F22" s="8">
        <v>2631069</v>
      </c>
    </row>
    <row r="23" spans="1:6" x14ac:dyDescent="0.25">
      <c r="A23" s="2" t="s">
        <v>45</v>
      </c>
      <c r="B23" s="154">
        <v>6.2449443818102814</v>
      </c>
      <c r="C23" s="154">
        <v>6.475227402414335</v>
      </c>
      <c r="D23" s="154">
        <v>6.7059259001253313</v>
      </c>
      <c r="E23" s="154">
        <v>6.9999973104817519</v>
      </c>
      <c r="F23" s="154">
        <v>7</v>
      </c>
    </row>
    <row r="24" spans="1:6" x14ac:dyDescent="0.25">
      <c r="A24" s="7" t="s">
        <v>25</v>
      </c>
      <c r="B24" s="8">
        <v>2395617</v>
      </c>
      <c r="C24" s="8">
        <v>2676133</v>
      </c>
      <c r="D24" s="8">
        <v>3014708</v>
      </c>
      <c r="E24" s="8">
        <v>3501303</v>
      </c>
      <c r="F24" s="8">
        <v>3940930</v>
      </c>
    </row>
    <row r="25" spans="1:6" x14ac:dyDescent="0.25">
      <c r="B25" s="6"/>
      <c r="C25" s="6"/>
      <c r="D25" s="6"/>
      <c r="E25" s="6"/>
      <c r="F25" s="6"/>
    </row>
    <row r="26" spans="1:6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39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 s="1" t="s">
        <v>34</v>
      </c>
      <c r="B28" s="6">
        <v>0</v>
      </c>
      <c r="C28" s="6">
        <v>0</v>
      </c>
      <c r="D28" s="6">
        <v>0</v>
      </c>
      <c r="E28" s="6">
        <v>0</v>
      </c>
      <c r="F28" s="6">
        <v>-111723</v>
      </c>
    </row>
    <row r="29" spans="1:6" x14ac:dyDescent="0.25">
      <c r="B29" s="6"/>
      <c r="C29" s="6"/>
      <c r="D29" s="6"/>
      <c r="E29" s="6"/>
      <c r="F29" s="6"/>
    </row>
    <row r="30" spans="1:6" x14ac:dyDescent="0.25">
      <c r="A30" s="109" t="s">
        <v>35</v>
      </c>
      <c r="B30" s="6"/>
      <c r="C30" s="6"/>
      <c r="D30" s="6"/>
      <c r="E30" s="6"/>
      <c r="F30" s="6"/>
    </row>
    <row r="31" spans="1:6" x14ac:dyDescent="0.25">
      <c r="A31" s="7" t="s">
        <v>36</v>
      </c>
      <c r="B31" s="8">
        <v>2904226</v>
      </c>
      <c r="C31" s="8">
        <v>3242145</v>
      </c>
      <c r="D31" s="8">
        <v>3652198</v>
      </c>
      <c r="E31" s="8">
        <v>4222212</v>
      </c>
      <c r="F31" s="8">
        <v>4737265</v>
      </c>
    </row>
    <row r="32" spans="1:6" x14ac:dyDescent="0.25">
      <c r="A32" s="7"/>
      <c r="B32" s="6"/>
      <c r="C32" s="6"/>
      <c r="D32" s="6"/>
      <c r="E32" s="6"/>
      <c r="F32" s="6"/>
    </row>
    <row r="33" spans="1:6" x14ac:dyDescent="0.25">
      <c r="A33" s="9" t="s">
        <v>37</v>
      </c>
      <c r="B33" s="6">
        <v>1194800</v>
      </c>
      <c r="C33" s="6">
        <v>1314025</v>
      </c>
      <c r="D33" s="6">
        <v>1450116</v>
      </c>
      <c r="E33" s="6">
        <v>1582674</v>
      </c>
      <c r="F33" s="6">
        <v>1703080</v>
      </c>
    </row>
    <row r="34" spans="1:6" x14ac:dyDescent="0.25">
      <c r="A34" s="9" t="s">
        <v>38</v>
      </c>
      <c r="B34" s="6">
        <v>1540985</v>
      </c>
      <c r="C34" s="6">
        <v>1740822</v>
      </c>
      <c r="D34" s="6">
        <v>1991265</v>
      </c>
      <c r="E34" s="6">
        <v>2390936</v>
      </c>
      <c r="F34" s="6">
        <v>2752797</v>
      </c>
    </row>
    <row r="35" spans="1:6" x14ac:dyDescent="0.25">
      <c r="A35" s="9" t="s">
        <v>42</v>
      </c>
      <c r="B35" s="6">
        <v>168442</v>
      </c>
      <c r="C35" s="6">
        <v>187299</v>
      </c>
      <c r="D35" s="6">
        <v>210818</v>
      </c>
      <c r="E35" s="6">
        <v>248601</v>
      </c>
      <c r="F35" s="6">
        <v>281388</v>
      </c>
    </row>
    <row r="36" spans="1:6" x14ac:dyDescent="0.25">
      <c r="A36" s="7" t="s">
        <v>25</v>
      </c>
      <c r="B36" s="8">
        <v>2904227</v>
      </c>
      <c r="C36" s="8">
        <v>3242146</v>
      </c>
      <c r="D36" s="8">
        <v>3652199</v>
      </c>
      <c r="E36" s="8">
        <v>4222211</v>
      </c>
      <c r="F36" s="8">
        <v>4737265</v>
      </c>
    </row>
    <row r="37" spans="1:6" x14ac:dyDescent="0.25">
      <c r="B37" s="6"/>
      <c r="C37" s="6"/>
      <c r="D37" s="6"/>
      <c r="E37" s="6"/>
      <c r="F37" s="6"/>
    </row>
    <row r="38" spans="1:6" x14ac:dyDescent="0.25">
      <c r="A38" s="109" t="s">
        <v>134</v>
      </c>
      <c r="B38" s="6"/>
      <c r="C38" s="6"/>
      <c r="D38" s="6"/>
      <c r="E38" s="6"/>
      <c r="F38" s="6"/>
    </row>
    <row r="39" spans="1:6" x14ac:dyDescent="0.25">
      <c r="A39" s="1" t="s">
        <v>135</v>
      </c>
      <c r="B39" s="6"/>
      <c r="C39" s="6"/>
      <c r="D39" s="6"/>
      <c r="E39" s="6"/>
      <c r="F39" s="6"/>
    </row>
    <row r="40" spans="1:6" x14ac:dyDescent="0.25">
      <c r="A40" s="1" t="s">
        <v>136</v>
      </c>
      <c r="B40" s="6">
        <v>6113.4631600268822</v>
      </c>
      <c r="C40" s="6">
        <v>6343.7182891386492</v>
      </c>
      <c r="D40" s="6">
        <v>6670.582166489613</v>
      </c>
      <c r="E40" s="6">
        <v>6973.9181788882661</v>
      </c>
      <c r="F40" s="6">
        <v>7181.2380929335786</v>
      </c>
    </row>
    <row r="41" spans="1:6" x14ac:dyDescent="0.25">
      <c r="A41" s="1" t="s">
        <v>137</v>
      </c>
      <c r="B41" s="6">
        <v>15634.568203603532</v>
      </c>
      <c r="C41" s="6">
        <v>16461.049453690903</v>
      </c>
      <c r="D41" s="6">
        <v>17010.210774259103</v>
      </c>
      <c r="E41" s="6">
        <v>17628.626787611604</v>
      </c>
      <c r="F41" s="6">
        <v>18212.631829364527</v>
      </c>
    </row>
    <row r="42" spans="1:6" x14ac:dyDescent="0.25">
      <c r="B42" s="6"/>
      <c r="C42" s="6"/>
      <c r="D42" s="6"/>
      <c r="E42" s="6"/>
      <c r="F42" s="6"/>
    </row>
    <row r="43" spans="1:6" x14ac:dyDescent="0.25">
      <c r="A43" s="1" t="s">
        <v>138</v>
      </c>
      <c r="B43" s="6"/>
      <c r="C43" s="6"/>
      <c r="D43" s="6"/>
      <c r="E43" s="6"/>
      <c r="F43" s="6"/>
    </row>
    <row r="44" spans="1:6" x14ac:dyDescent="0.25">
      <c r="A44" s="1" t="s">
        <v>139</v>
      </c>
      <c r="B44" s="6">
        <v>4758.9935256987319</v>
      </c>
      <c r="C44" s="6">
        <v>4502.389095589333</v>
      </c>
      <c r="D44" s="6">
        <v>4515.5862537883359</v>
      </c>
      <c r="E44" s="6">
        <v>4520.2349736674087</v>
      </c>
      <c r="F44" s="6">
        <v>4519.9982115970324</v>
      </c>
    </row>
    <row r="45" spans="1:6" x14ac:dyDescent="0.25">
      <c r="A45" s="1" t="s">
        <v>140</v>
      </c>
      <c r="B45" s="6">
        <v>428.3094173128859</v>
      </c>
      <c r="C45" s="6">
        <v>391.70785131627196</v>
      </c>
      <c r="D45" s="6">
        <v>388.34041782579686</v>
      </c>
      <c r="E45" s="6">
        <v>388.74020773539712</v>
      </c>
      <c r="F45" s="6">
        <v>388.71984619734468</v>
      </c>
    </row>
    <row r="46" spans="1:6" x14ac:dyDescent="0.25">
      <c r="B46" s="6"/>
      <c r="C46" s="6"/>
      <c r="D46" s="6"/>
      <c r="E46" s="6"/>
      <c r="F46" s="6"/>
    </row>
    <row r="47" spans="1:6" x14ac:dyDescent="0.25">
      <c r="B47" s="6"/>
      <c r="C47" s="6"/>
      <c r="D47" s="6"/>
      <c r="E47" s="6"/>
      <c r="F47" s="6"/>
    </row>
    <row r="48" spans="1:6" x14ac:dyDescent="0.25">
      <c r="A48" s="1" t="s">
        <v>120</v>
      </c>
      <c r="B48" s="6"/>
      <c r="C48" s="6"/>
      <c r="D48" s="6"/>
      <c r="E48" s="6"/>
      <c r="F48" s="6"/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  <row r="51" spans="2:6" x14ac:dyDescent="0.25">
      <c r="B51" s="6"/>
      <c r="C51" s="6"/>
      <c r="D51" s="6"/>
      <c r="E51" s="6"/>
      <c r="F51" s="6"/>
    </row>
    <row r="52" spans="2:6" x14ac:dyDescent="0.25">
      <c r="B52" s="6"/>
      <c r="C52" s="6"/>
      <c r="D52" s="6"/>
      <c r="E52" s="6"/>
      <c r="F52" s="6"/>
    </row>
    <row r="53" spans="2:6" x14ac:dyDescent="0.25">
      <c r="B53" s="6"/>
      <c r="C53" s="6"/>
      <c r="D53" s="6"/>
      <c r="E53" s="6"/>
      <c r="F53" s="6"/>
    </row>
    <row r="54" spans="2:6" x14ac:dyDescent="0.25">
      <c r="B54" s="6"/>
      <c r="C54" s="6"/>
      <c r="D54" s="6"/>
      <c r="E54" s="6"/>
      <c r="F54" s="6"/>
    </row>
    <row r="55" spans="2:6" x14ac:dyDescent="0.25">
      <c r="B55" s="6"/>
      <c r="C55" s="6"/>
      <c r="D55" s="6"/>
      <c r="E55" s="6"/>
      <c r="F55" s="6"/>
    </row>
    <row r="56" spans="2:6" x14ac:dyDescent="0.25">
      <c r="B56" s="6"/>
      <c r="C56" s="6"/>
      <c r="D56" s="6"/>
      <c r="E56" s="6"/>
      <c r="F56" s="6"/>
    </row>
    <row r="57" spans="2:6" x14ac:dyDescent="0.25">
      <c r="B57" s="6"/>
      <c r="C57" s="6"/>
      <c r="D57" s="6"/>
      <c r="E57" s="6"/>
      <c r="F57" s="6"/>
    </row>
    <row r="58" spans="2:6" x14ac:dyDescent="0.25">
      <c r="B58" s="6"/>
      <c r="C58" s="6"/>
      <c r="D58" s="6"/>
      <c r="E58" s="6"/>
      <c r="F58" s="6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A4B5-2395-4457-BB3B-5566603F97B5}">
  <sheetPr>
    <tabColor rgb="FFFFC000"/>
  </sheetPr>
  <dimension ref="A1:G50"/>
  <sheetViews>
    <sheetView zoomScaleNormal="100" workbookViewId="0"/>
  </sheetViews>
  <sheetFormatPr defaultColWidth="9.140625" defaultRowHeight="15" x14ac:dyDescent="0.25"/>
  <cols>
    <col min="1" max="1" width="3.7109375" style="1" customWidth="1"/>
    <col min="2" max="2" width="46.7109375" style="1" customWidth="1"/>
    <col min="3" max="3" width="11.28515625" style="19" customWidth="1"/>
    <col min="4" max="5" width="12.7109375" style="19" customWidth="1"/>
    <col min="6" max="6" width="14.7109375" style="19" customWidth="1"/>
    <col min="7" max="7" width="11.7109375" style="19" customWidth="1"/>
    <col min="8" max="8" width="12.7109375" style="1" customWidth="1"/>
    <col min="9" max="16384" width="9.140625" style="1"/>
  </cols>
  <sheetData>
    <row r="1" spans="1:7" ht="17.25" x14ac:dyDescent="0.4">
      <c r="A1" s="181"/>
      <c r="B1" s="1" t="s">
        <v>209</v>
      </c>
      <c r="C1" s="204" t="s">
        <v>210</v>
      </c>
      <c r="D1" s="204"/>
      <c r="E1" s="204"/>
    </row>
    <row r="2" spans="1:7" x14ac:dyDescent="0.25">
      <c r="C2" s="19" t="s">
        <v>211</v>
      </c>
      <c r="D2" s="19" t="s">
        <v>212</v>
      </c>
      <c r="E2" s="19" t="s">
        <v>213</v>
      </c>
      <c r="F2" s="19" t="s">
        <v>214</v>
      </c>
      <c r="G2" s="19" t="s">
        <v>215</v>
      </c>
    </row>
    <row r="3" spans="1:7" x14ac:dyDescent="0.25">
      <c r="A3" s="1" t="s">
        <v>216</v>
      </c>
    </row>
    <row r="4" spans="1:7" x14ac:dyDescent="0.25">
      <c r="A4" s="1" t="s">
        <v>217</v>
      </c>
      <c r="B4" s="1" t="s">
        <v>218</v>
      </c>
      <c r="C4" s="19">
        <v>269058.55709162884</v>
      </c>
      <c r="D4" s="19">
        <v>441636.52047868364</v>
      </c>
      <c r="E4" s="19">
        <v>891007.61212382396</v>
      </c>
      <c r="F4" s="19">
        <v>326622.17238854407</v>
      </c>
      <c r="G4" s="19">
        <v>1928324.8620826805</v>
      </c>
    </row>
    <row r="5" spans="1:7" x14ac:dyDescent="0.25">
      <c r="A5" s="1" t="s">
        <v>219</v>
      </c>
      <c r="B5" s="1" t="s">
        <v>220</v>
      </c>
      <c r="C5" s="19">
        <v>269981.3588992352</v>
      </c>
      <c r="D5" s="19">
        <v>434586.35106274462</v>
      </c>
      <c r="E5" s="19">
        <v>904608.70064088481</v>
      </c>
      <c r="F5" s="19">
        <v>319641.4993590184</v>
      </c>
      <c r="G5" s="19">
        <v>1928817.9099618832</v>
      </c>
    </row>
    <row r="6" spans="1:7" x14ac:dyDescent="0.25">
      <c r="A6" s="1" t="s">
        <v>221</v>
      </c>
      <c r="B6" s="1" t="s">
        <v>222</v>
      </c>
      <c r="C6" s="19">
        <v>274739.75811216002</v>
      </c>
      <c r="D6" s="19">
        <v>441236.20681774069</v>
      </c>
      <c r="E6" s="19">
        <v>914417.45644012955</v>
      </c>
      <c r="F6" s="19">
        <v>324700.85551963857</v>
      </c>
      <c r="G6" s="19">
        <v>1955094.276889669</v>
      </c>
    </row>
    <row r="7" spans="1:7" x14ac:dyDescent="0.25">
      <c r="A7" s="1" t="s">
        <v>223</v>
      </c>
      <c r="B7" s="1" t="s">
        <v>224</v>
      </c>
      <c r="C7" s="19">
        <v>274902.96783395181</v>
      </c>
      <c r="D7" s="19">
        <v>445861.38973598421</v>
      </c>
      <c r="E7" s="19">
        <v>918183.14780350635</v>
      </c>
      <c r="F7" s="19">
        <v>330277.18276516342</v>
      </c>
      <c r="G7" s="19">
        <v>1969224.6881386058</v>
      </c>
    </row>
    <row r="8" spans="1:7" x14ac:dyDescent="0.25">
      <c r="A8" s="1" t="s">
        <v>225</v>
      </c>
      <c r="B8" s="1" t="s">
        <v>226</v>
      </c>
      <c r="C8" s="19">
        <v>277130.31380437769</v>
      </c>
      <c r="D8" s="19">
        <v>454885.61609304417</v>
      </c>
      <c r="E8" s="19">
        <v>935557.99273001531</v>
      </c>
      <c r="F8" s="19">
        <v>333154.61583631497</v>
      </c>
      <c r="G8" s="19">
        <v>2000728.5384637523</v>
      </c>
    </row>
    <row r="9" spans="1:7" x14ac:dyDescent="0.25">
      <c r="A9" s="1" t="s">
        <v>227</v>
      </c>
      <c r="B9" s="1" t="s">
        <v>228</v>
      </c>
      <c r="C9" s="19">
        <v>2909868.2949459655</v>
      </c>
      <c r="D9" s="19">
        <v>4958253.2154141814</v>
      </c>
      <c r="E9" s="19">
        <v>10758916.916395174</v>
      </c>
      <c r="F9" s="19">
        <v>3631385.3126158328</v>
      </c>
      <c r="G9" s="19">
        <v>22258423.739371154</v>
      </c>
    </row>
    <row r="11" spans="1:7" x14ac:dyDescent="0.25">
      <c r="A11" s="1" t="s">
        <v>229</v>
      </c>
    </row>
    <row r="12" spans="1:7" x14ac:dyDescent="0.25">
      <c r="A12" s="1" t="s">
        <v>230</v>
      </c>
      <c r="B12" s="1" t="s">
        <v>231</v>
      </c>
      <c r="C12" s="19">
        <v>1315502.9583401552</v>
      </c>
      <c r="D12" s="19">
        <v>1972558.4041989418</v>
      </c>
      <c r="E12" s="19">
        <v>3891141.6180962548</v>
      </c>
      <c r="F12" s="19">
        <v>922534.51976331836</v>
      </c>
      <c r="G12" s="19">
        <v>8101737.5003986694</v>
      </c>
    </row>
    <row r="13" spans="1:7" x14ac:dyDescent="0.25">
      <c r="A13" s="1" t="s">
        <v>232</v>
      </c>
      <c r="B13" s="1" t="s">
        <v>233</v>
      </c>
      <c r="C13" s="19">
        <v>78403.976317073248</v>
      </c>
      <c r="D13" s="19">
        <v>113619.36408185905</v>
      </c>
      <c r="E13" s="19">
        <v>219460.38726062878</v>
      </c>
      <c r="F13" s="19">
        <v>10609146.977278162</v>
      </c>
      <c r="G13" s="19">
        <v>11020630.704937723</v>
      </c>
    </row>
    <row r="14" spans="1:7" x14ac:dyDescent="0.25">
      <c r="A14" s="1" t="s">
        <v>234</v>
      </c>
      <c r="B14" s="1" t="s">
        <v>215</v>
      </c>
      <c r="C14" s="19">
        <v>1393906.9346572284</v>
      </c>
      <c r="D14" s="19">
        <v>2086177.7682808009</v>
      </c>
      <c r="E14" s="19">
        <v>4110602.0053568836</v>
      </c>
      <c r="F14" s="19">
        <v>11531681.497041481</v>
      </c>
      <c r="G14" s="19">
        <v>19122368.205336392</v>
      </c>
    </row>
    <row r="15" spans="1:7" x14ac:dyDescent="0.25">
      <c r="A15" s="1" t="s">
        <v>235</v>
      </c>
      <c r="B15" s="1" t="s">
        <v>236</v>
      </c>
      <c r="C15" s="19">
        <v>114448.7573755935</v>
      </c>
      <c r="D15" s="19">
        <v>171612.58116530793</v>
      </c>
      <c r="E15" s="19">
        <v>338529.32077437412</v>
      </c>
      <c r="F15" s="19">
        <v>80260.503219408696</v>
      </c>
      <c r="G15" s="19">
        <v>704851.16253468418</v>
      </c>
    </row>
    <row r="16" spans="1:7" x14ac:dyDescent="0.25">
      <c r="A16" s="1" t="s">
        <v>237</v>
      </c>
      <c r="B16" s="1" t="s">
        <v>238</v>
      </c>
      <c r="C16" s="19">
        <v>27107.711363238628</v>
      </c>
      <c r="D16" s="19">
        <v>44344.336218425822</v>
      </c>
      <c r="E16" s="19">
        <v>88852.840098260916</v>
      </c>
      <c r="F16" s="19">
        <v>8324.9147618928218</v>
      </c>
      <c r="G16" s="19">
        <v>168629.80244181817</v>
      </c>
    </row>
    <row r="21" spans="1:7" x14ac:dyDescent="0.25">
      <c r="A21" s="1" t="s">
        <v>239</v>
      </c>
    </row>
    <row r="22" spans="1:7" x14ac:dyDescent="0.25">
      <c r="A22" s="1" t="s">
        <v>240</v>
      </c>
      <c r="B22" s="1" t="s">
        <v>241</v>
      </c>
      <c r="C22" s="19">
        <v>1277003</v>
      </c>
      <c r="D22" s="19">
        <v>1674625</v>
      </c>
      <c r="E22" s="19">
        <v>2849730</v>
      </c>
      <c r="F22" s="19">
        <v>302689</v>
      </c>
      <c r="G22" s="19">
        <v>6104047</v>
      </c>
    </row>
    <row r="23" spans="1:7" x14ac:dyDescent="0.25">
      <c r="A23" s="1" t="s">
        <v>242</v>
      </c>
      <c r="B23" s="1" t="s">
        <v>243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</row>
    <row r="24" spans="1:7" x14ac:dyDescent="0.25">
      <c r="A24" s="1" t="s">
        <v>244</v>
      </c>
      <c r="B24" s="1" t="s">
        <v>245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</row>
    <row r="25" spans="1:7" x14ac:dyDescent="0.25">
      <c r="A25" s="1" t="s">
        <v>246</v>
      </c>
      <c r="B25" s="1" t="s">
        <v>247</v>
      </c>
      <c r="C25" s="19">
        <v>1277003</v>
      </c>
      <c r="D25" s="19">
        <v>1674625</v>
      </c>
      <c r="E25" s="19">
        <v>2849730</v>
      </c>
      <c r="F25" s="19">
        <v>302689</v>
      </c>
      <c r="G25" s="19">
        <v>6104047</v>
      </c>
    </row>
    <row r="26" spans="1:7" x14ac:dyDescent="0.25">
      <c r="A26" s="1" t="s">
        <v>248</v>
      </c>
      <c r="B26" s="1" t="s">
        <v>249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</row>
    <row r="27" spans="1:7" x14ac:dyDescent="0.25">
      <c r="A27" s="1" t="s">
        <v>250</v>
      </c>
      <c r="B27" s="1" t="s">
        <v>251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</row>
    <row r="29" spans="1:7" x14ac:dyDescent="0.25">
      <c r="A29" s="1" t="s">
        <v>252</v>
      </c>
      <c r="C29" s="1"/>
      <c r="D29" s="1"/>
      <c r="E29" s="1"/>
      <c r="F29" s="1"/>
      <c r="G29" s="1"/>
    </row>
    <row r="30" spans="1:7" x14ac:dyDescent="0.25">
      <c r="A30" s="1" t="s">
        <v>253</v>
      </c>
      <c r="B30" s="1" t="s">
        <v>254</v>
      </c>
      <c r="C30" s="19">
        <v>1001047.1178026679</v>
      </c>
      <c r="D30" s="19">
        <v>1316928.3003955896</v>
      </c>
      <c r="E30" s="19">
        <v>2336160.9468409582</v>
      </c>
      <c r="F30" s="19">
        <v>243619.69749466947</v>
      </c>
      <c r="G30" s="19">
        <v>4897756.0625338862</v>
      </c>
    </row>
    <row r="31" spans="1:7" x14ac:dyDescent="0.25">
      <c r="A31" s="1" t="s">
        <v>255</v>
      </c>
      <c r="B31" s="1" t="s">
        <v>256</v>
      </c>
      <c r="C31" s="19">
        <v>1015218</v>
      </c>
      <c r="D31" s="19">
        <v>1335513</v>
      </c>
      <c r="E31" s="19">
        <v>2365276</v>
      </c>
      <c r="F31" s="19">
        <v>254259</v>
      </c>
      <c r="G31" s="19">
        <v>4970266</v>
      </c>
    </row>
    <row r="33" spans="1:7" x14ac:dyDescent="0.25">
      <c r="A33" s="1" t="s">
        <v>257</v>
      </c>
      <c r="C33" s="19" t="s">
        <v>211</v>
      </c>
      <c r="D33" s="19" t="s">
        <v>212</v>
      </c>
      <c r="E33" s="19" t="s">
        <v>213</v>
      </c>
      <c r="F33" s="19" t="s">
        <v>214</v>
      </c>
      <c r="G33" s="19" t="s">
        <v>258</v>
      </c>
    </row>
    <row r="34" spans="1:7" x14ac:dyDescent="0.25">
      <c r="A34" s="1" t="s">
        <v>230</v>
      </c>
      <c r="B34" s="1" t="s">
        <v>231</v>
      </c>
      <c r="C34" s="19">
        <v>5425</v>
      </c>
      <c r="D34" s="19">
        <v>4774</v>
      </c>
      <c r="E34" s="19">
        <v>4340</v>
      </c>
      <c r="F34" s="19">
        <v>3048.5374820182205</v>
      </c>
      <c r="G34" s="19">
        <v>4368</v>
      </c>
    </row>
    <row r="35" spans="1:7" x14ac:dyDescent="0.25">
      <c r="A35" s="1" t="s">
        <v>232</v>
      </c>
      <c r="B35" s="1" t="s">
        <v>233</v>
      </c>
      <c r="C35" s="19">
        <v>323.33</v>
      </c>
      <c r="D35" s="19">
        <v>274.98239999999998</v>
      </c>
      <c r="E35" s="19">
        <v>244.77599999999998</v>
      </c>
      <c r="F35" s="19">
        <v>35058.181043209537</v>
      </c>
      <c r="G35" s="19">
        <v>5941</v>
      </c>
    </row>
    <row r="36" spans="1:7" x14ac:dyDescent="0.25">
      <c r="A36" s="1" t="s">
        <v>234</v>
      </c>
      <c r="B36" s="1" t="s">
        <v>215</v>
      </c>
      <c r="C36" s="19">
        <v>5748.33</v>
      </c>
      <c r="D36" s="19">
        <v>5048.9823999999999</v>
      </c>
      <c r="E36" s="19">
        <v>4584.7759999999998</v>
      </c>
      <c r="F36" s="19">
        <v>38106.718525227763</v>
      </c>
      <c r="G36" s="19">
        <v>10309</v>
      </c>
    </row>
    <row r="37" spans="1:7" x14ac:dyDescent="0.25">
      <c r="A37" s="1" t="s">
        <v>235</v>
      </c>
      <c r="B37" s="1" t="s">
        <v>236</v>
      </c>
      <c r="C37" s="19">
        <v>471.97499999999997</v>
      </c>
      <c r="D37" s="19">
        <v>415.33799999999997</v>
      </c>
      <c r="E37" s="19">
        <v>377.57999999999993</v>
      </c>
      <c r="F37" s="19">
        <v>265.2227609355852</v>
      </c>
      <c r="G37" s="19">
        <v>380</v>
      </c>
    </row>
    <row r="38" spans="1:7" x14ac:dyDescent="0.25">
      <c r="A38" s="1" t="s">
        <v>237</v>
      </c>
      <c r="B38" s="1" t="s">
        <v>238</v>
      </c>
      <c r="C38" s="19">
        <v>111.78943628612031</v>
      </c>
      <c r="D38" s="19">
        <v>107.32248062015503</v>
      </c>
      <c r="E38" s="19">
        <v>99.102362204724386</v>
      </c>
      <c r="F38" s="19">
        <v>27.509880814810206</v>
      </c>
      <c r="G38" s="19">
        <v>91</v>
      </c>
    </row>
    <row r="40" spans="1:7" x14ac:dyDescent="0.25">
      <c r="A40" s="1" t="s">
        <v>259</v>
      </c>
    </row>
    <row r="41" spans="1:7" x14ac:dyDescent="0.25">
      <c r="A41" s="1" t="s">
        <v>240</v>
      </c>
      <c r="B41" s="1" t="s">
        <v>241</v>
      </c>
      <c r="C41" s="184">
        <v>438.85250827949005</v>
      </c>
      <c r="D41" s="184">
        <v>337.74495316091117</v>
      </c>
      <c r="E41" s="184">
        <v>264.87145705692609</v>
      </c>
      <c r="F41" s="184">
        <v>83.353589317119571</v>
      </c>
      <c r="G41" s="184">
        <v>274.23536686486187</v>
      </c>
    </row>
    <row r="42" spans="1:7" x14ac:dyDescent="0.25">
      <c r="A42" s="1" t="s">
        <v>242</v>
      </c>
      <c r="B42" s="1" t="s">
        <v>243</v>
      </c>
      <c r="C42" s="152">
        <v>0</v>
      </c>
      <c r="D42" s="152">
        <v>0</v>
      </c>
      <c r="E42" s="152">
        <v>0</v>
      </c>
      <c r="F42" s="152">
        <v>0</v>
      </c>
      <c r="G42" s="152">
        <v>0</v>
      </c>
    </row>
    <row r="43" spans="1:7" x14ac:dyDescent="0.25">
      <c r="A43" s="1" t="s">
        <v>244</v>
      </c>
      <c r="B43" s="1" t="s">
        <v>245</v>
      </c>
      <c r="C43" s="152">
        <v>0</v>
      </c>
      <c r="D43" s="152">
        <v>0</v>
      </c>
      <c r="E43" s="152">
        <v>0</v>
      </c>
      <c r="F43" s="152">
        <v>0</v>
      </c>
      <c r="G43" s="152">
        <v>0</v>
      </c>
    </row>
    <row r="44" spans="1:7" x14ac:dyDescent="0.25">
      <c r="A44" s="1" t="s">
        <v>246</v>
      </c>
      <c r="B44" s="1" t="s">
        <v>247</v>
      </c>
      <c r="C44" s="184">
        <v>438.85250827949005</v>
      </c>
      <c r="D44" s="184">
        <v>337.74495316091117</v>
      </c>
      <c r="E44" s="184">
        <v>264.87145705692609</v>
      </c>
      <c r="F44" s="184">
        <v>83.353589317119571</v>
      </c>
      <c r="G44" s="184">
        <v>274.23536686486187</v>
      </c>
    </row>
    <row r="45" spans="1:7" x14ac:dyDescent="0.25">
      <c r="A45" s="1" t="s">
        <v>248</v>
      </c>
      <c r="B45" s="1" t="s">
        <v>249</v>
      </c>
      <c r="C45" s="152">
        <v>0</v>
      </c>
      <c r="D45" s="152">
        <v>0</v>
      </c>
      <c r="E45" s="152">
        <v>0</v>
      </c>
      <c r="F45" s="152">
        <v>0</v>
      </c>
      <c r="G45" s="152">
        <v>0</v>
      </c>
    </row>
    <row r="46" spans="1:7" x14ac:dyDescent="0.25">
      <c r="A46" s="1" t="s">
        <v>250</v>
      </c>
      <c r="B46" s="1" t="s">
        <v>251</v>
      </c>
      <c r="C46" s="152">
        <v>0</v>
      </c>
      <c r="D46" s="152">
        <v>0</v>
      </c>
      <c r="E46" s="152">
        <v>0</v>
      </c>
      <c r="F46" s="152">
        <v>0</v>
      </c>
      <c r="G46" s="152">
        <v>0</v>
      </c>
    </row>
    <row r="47" spans="1:7" x14ac:dyDescent="0.25">
      <c r="C47" s="152"/>
      <c r="D47" s="152"/>
      <c r="E47" s="152"/>
      <c r="F47" s="152"/>
      <c r="G47" s="152"/>
    </row>
    <row r="48" spans="1:7" x14ac:dyDescent="0.25">
      <c r="A48" s="1" t="s">
        <v>260</v>
      </c>
      <c r="C48" s="152"/>
      <c r="D48" s="152"/>
      <c r="E48" s="152"/>
      <c r="F48" s="152"/>
      <c r="G48" s="152"/>
    </row>
    <row r="49" spans="1:7" x14ac:dyDescent="0.25">
      <c r="A49" s="1" t="s">
        <v>253</v>
      </c>
      <c r="B49" s="1" t="s">
        <v>254</v>
      </c>
      <c r="C49" s="184">
        <v>344.0180160529419</v>
      </c>
      <c r="D49" s="184">
        <v>265.60327663410419</v>
      </c>
      <c r="E49" s="184">
        <v>217.13718629808881</v>
      </c>
      <c r="F49" s="184">
        <v>67.087261891022081</v>
      </c>
      <c r="G49" s="184">
        <v>220.04056171644515</v>
      </c>
    </row>
    <row r="50" spans="1:7" x14ac:dyDescent="0.25">
      <c r="A50" s="1" t="s">
        <v>255</v>
      </c>
      <c r="B50" s="1" t="s">
        <v>256</v>
      </c>
      <c r="C50" s="184">
        <v>348.88795543196636</v>
      </c>
      <c r="D50" s="184">
        <v>269.35151190910682</v>
      </c>
      <c r="E50" s="184">
        <v>219.84331865186451</v>
      </c>
      <c r="F50" s="184">
        <v>70.017081116860894</v>
      </c>
      <c r="G50" s="184">
        <v>223.29820198401973</v>
      </c>
    </row>
  </sheetData>
  <mergeCells count="1">
    <mergeCell ref="C1:E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2" t="s">
        <v>121</v>
      </c>
    </row>
    <row r="2" spans="1:15" ht="13.9" x14ac:dyDescent="0.25">
      <c r="A2" s="22" t="s">
        <v>122</v>
      </c>
    </row>
    <row r="3" spans="1:15" x14ac:dyDescent="0.25">
      <c r="A3" s="22" t="s">
        <v>123</v>
      </c>
    </row>
    <row r="4" spans="1:15" x14ac:dyDescent="0.25">
      <c r="A4" s="22" t="s">
        <v>124</v>
      </c>
    </row>
    <row r="5" spans="1:15" ht="13.9" x14ac:dyDescent="0.25">
      <c r="A5" s="22" t="s">
        <v>125</v>
      </c>
    </row>
    <row r="6" spans="1:15" ht="13.9" x14ac:dyDescent="0.25">
      <c r="A6" s="22" t="s">
        <v>126</v>
      </c>
    </row>
    <row r="7" spans="1:15" ht="13.9" x14ac:dyDescent="0.25">
      <c r="A7" s="2"/>
      <c r="C7" s="23"/>
    </row>
    <row r="8" spans="1:15" ht="13.9" x14ac:dyDescent="0.25">
      <c r="A8" s="24" t="s">
        <v>141</v>
      </c>
      <c r="B8" s="25"/>
    </row>
    <row r="9" spans="1:15" ht="13.9" x14ac:dyDescent="0.25">
      <c r="A9" s="24" t="s">
        <v>127</v>
      </c>
      <c r="B9" s="25"/>
    </row>
    <row r="10" spans="1:15" ht="13.9" x14ac:dyDescent="0.25">
      <c r="A10" s="24" t="s">
        <v>142</v>
      </c>
      <c r="B10" s="26"/>
    </row>
    <row r="11" spans="1:15" ht="13.9" x14ac:dyDescent="0.25">
      <c r="A11" s="24" t="s">
        <v>143</v>
      </c>
      <c r="B11" s="27"/>
    </row>
    <row r="12" spans="1:15" ht="13.9" x14ac:dyDescent="0.25">
      <c r="A12" s="24" t="s">
        <v>144</v>
      </c>
      <c r="B12" s="25"/>
    </row>
    <row r="13" spans="1:15" ht="13.9" x14ac:dyDescent="0.25">
      <c r="A13" s="24" t="s">
        <v>145</v>
      </c>
      <c r="B13" s="28"/>
      <c r="C13" s="1" t="s">
        <v>146</v>
      </c>
    </row>
    <row r="14" spans="1:15" ht="13.9" x14ac:dyDescent="0.25">
      <c r="A14" s="24" t="s">
        <v>147</v>
      </c>
      <c r="B14" s="26"/>
    </row>
    <row r="16" spans="1:15" ht="13.9" x14ac:dyDescent="0.25">
      <c r="N16" s="29"/>
      <c r="O16" s="29"/>
    </row>
    <row r="17" spans="1:16" ht="13.9" x14ac:dyDescent="0.25">
      <c r="A17" s="185" t="s">
        <v>148</v>
      </c>
      <c r="B17" s="185"/>
      <c r="N17" s="29"/>
      <c r="O17" s="29"/>
    </row>
    <row r="18" spans="1:16" ht="41.45" x14ac:dyDescent="0.25">
      <c r="A18" s="30" t="s">
        <v>149</v>
      </c>
      <c r="B18" s="30" t="s">
        <v>150</v>
      </c>
      <c r="C18" s="30" t="s">
        <v>151</v>
      </c>
      <c r="D18" s="30" t="s">
        <v>152</v>
      </c>
      <c r="E18" s="30" t="s">
        <v>153</v>
      </c>
      <c r="F18" s="30" t="s">
        <v>154</v>
      </c>
      <c r="G18" s="30" t="s">
        <v>155</v>
      </c>
      <c r="H18" s="30" t="s">
        <v>156</v>
      </c>
      <c r="I18" s="30" t="s">
        <v>157</v>
      </c>
      <c r="J18" s="30" t="s">
        <v>158</v>
      </c>
      <c r="K18" s="30" t="s">
        <v>159</v>
      </c>
      <c r="L18" s="30" t="s">
        <v>160</v>
      </c>
      <c r="M18" s="30" t="s">
        <v>161</v>
      </c>
      <c r="N18" s="30" t="s">
        <v>162</v>
      </c>
      <c r="O18" s="30" t="s">
        <v>163</v>
      </c>
      <c r="P18" s="30" t="s">
        <v>164</v>
      </c>
    </row>
    <row r="19" spans="1:16" ht="13.9" x14ac:dyDescent="0.25">
      <c r="A19" s="31">
        <v>0</v>
      </c>
      <c r="B19" s="32"/>
      <c r="C19" s="32"/>
      <c r="D19" s="33">
        <v>1</v>
      </c>
      <c r="E19" s="34">
        <f>$B$11</f>
        <v>0</v>
      </c>
      <c r="F19" s="32"/>
      <c r="G19" s="32"/>
      <c r="H19" s="35">
        <v>1</v>
      </c>
      <c r="I19" s="32"/>
      <c r="J19" s="27"/>
      <c r="K19" s="32"/>
      <c r="L19" s="32"/>
      <c r="M19" s="36">
        <v>1</v>
      </c>
      <c r="N19" s="27"/>
      <c r="O19" s="32"/>
      <c r="P19" s="32"/>
    </row>
    <row r="20" spans="1:16" ht="13.9" x14ac:dyDescent="0.25">
      <c r="A20" s="31">
        <v>1</v>
      </c>
      <c r="B20" s="37">
        <v>0.21913191736106019</v>
      </c>
      <c r="C20" s="38"/>
      <c r="D20" s="39"/>
      <c r="E20" s="27"/>
      <c r="F20" s="40">
        <f>$B$14</f>
        <v>0</v>
      </c>
      <c r="G20" s="36">
        <f>1-F20</f>
        <v>1</v>
      </c>
      <c r="H20" s="38"/>
      <c r="I20" s="41">
        <f>H19*F20</f>
        <v>0</v>
      </c>
      <c r="J20" s="27"/>
      <c r="K20" s="27"/>
      <c r="L20" s="32"/>
      <c r="M20" s="38"/>
      <c r="N20" s="27"/>
      <c r="O20" s="27"/>
      <c r="P20" s="32"/>
    </row>
    <row r="21" spans="1:16" ht="13.9" x14ac:dyDescent="0.25">
      <c r="A21" s="31">
        <f>A20+1</f>
        <v>2</v>
      </c>
      <c r="B21" s="37">
        <v>0.58400707816921804</v>
      </c>
      <c r="C21" s="38"/>
      <c r="D21" s="39"/>
      <c r="E21" s="27"/>
      <c r="F21" s="40">
        <f t="shared" ref="F21:F29" si="0">$B$14</f>
        <v>0</v>
      </c>
      <c r="G21" s="36">
        <f t="shared" ref="G21:G29" si="1">1-F21</f>
        <v>1</v>
      </c>
      <c r="H21" s="38"/>
      <c r="I21" s="41">
        <f t="shared" ref="I21:I29" si="2">H20*F21</f>
        <v>0</v>
      </c>
      <c r="J21" s="27"/>
      <c r="K21" s="27"/>
      <c r="L21" s="32"/>
      <c r="M21" s="38"/>
      <c r="N21" s="27"/>
      <c r="O21" s="27"/>
      <c r="P21" s="32"/>
    </row>
    <row r="22" spans="1:16" ht="13.9" x14ac:dyDescent="0.25">
      <c r="A22" s="31">
        <f t="shared" ref="A22:A29" si="3">A21+1</f>
        <v>3</v>
      </c>
      <c r="B22" s="37">
        <v>0.95167887491592751</v>
      </c>
      <c r="C22" s="38"/>
      <c r="D22" s="39"/>
      <c r="E22" s="27"/>
      <c r="F22" s="40">
        <f t="shared" si="0"/>
        <v>0</v>
      </c>
      <c r="G22" s="36">
        <f t="shared" si="1"/>
        <v>1</v>
      </c>
      <c r="H22" s="38"/>
      <c r="I22" s="41">
        <f t="shared" si="2"/>
        <v>0</v>
      </c>
      <c r="J22" s="27"/>
      <c r="K22" s="27"/>
      <c r="L22" s="32"/>
      <c r="M22" s="38"/>
      <c r="N22" s="27"/>
      <c r="O22" s="27"/>
      <c r="P22" s="32"/>
    </row>
    <row r="23" spans="1:16" ht="13.9" x14ac:dyDescent="0.25">
      <c r="A23" s="31">
        <f t="shared" si="3"/>
        <v>4</v>
      </c>
      <c r="B23" s="37">
        <v>0.39613730759020682</v>
      </c>
      <c r="C23" s="38"/>
      <c r="D23" s="39"/>
      <c r="E23" s="27"/>
      <c r="F23" s="40">
        <f t="shared" si="0"/>
        <v>0</v>
      </c>
      <c r="G23" s="36">
        <f t="shared" si="1"/>
        <v>1</v>
      </c>
      <c r="H23" s="38"/>
      <c r="I23" s="41">
        <f t="shared" si="2"/>
        <v>0</v>
      </c>
      <c r="J23" s="27"/>
      <c r="K23" s="27"/>
      <c r="L23" s="32"/>
      <c r="M23" s="38"/>
      <c r="N23" s="27"/>
      <c r="O23" s="27"/>
      <c r="P23" s="32"/>
    </row>
    <row r="24" spans="1:16" ht="13.9" x14ac:dyDescent="0.25">
      <c r="A24" s="31">
        <f t="shared" si="3"/>
        <v>5</v>
      </c>
      <c r="B24" s="37">
        <v>0.56172177162554748</v>
      </c>
      <c r="C24" s="38"/>
      <c r="D24" s="39"/>
      <c r="E24" s="27"/>
      <c r="F24" s="40">
        <f t="shared" si="0"/>
        <v>0</v>
      </c>
      <c r="G24" s="36">
        <f t="shared" si="1"/>
        <v>1</v>
      </c>
      <c r="H24" s="38"/>
      <c r="I24" s="41">
        <f t="shared" si="2"/>
        <v>0</v>
      </c>
      <c r="J24" s="27"/>
      <c r="K24" s="27"/>
      <c r="L24" s="32"/>
      <c r="M24" s="38"/>
      <c r="N24" s="27"/>
      <c r="O24" s="27"/>
      <c r="P24" s="32"/>
    </row>
    <row r="25" spans="1:16" ht="13.9" x14ac:dyDescent="0.25">
      <c r="A25" s="31">
        <f t="shared" si="3"/>
        <v>6</v>
      </c>
      <c r="B25" s="37">
        <v>0.31889801649771665</v>
      </c>
      <c r="C25" s="38"/>
      <c r="D25" s="39"/>
      <c r="E25" s="27"/>
      <c r="F25" s="40">
        <f t="shared" si="0"/>
        <v>0</v>
      </c>
      <c r="G25" s="36">
        <f t="shared" si="1"/>
        <v>1</v>
      </c>
      <c r="H25" s="38"/>
      <c r="I25" s="41">
        <f t="shared" si="2"/>
        <v>0</v>
      </c>
      <c r="J25" s="27"/>
      <c r="K25" s="27"/>
      <c r="L25" s="32"/>
      <c r="M25" s="38"/>
      <c r="N25" s="27"/>
      <c r="O25" s="27"/>
      <c r="P25" s="32"/>
    </row>
    <row r="26" spans="1:16" x14ac:dyDescent="0.25">
      <c r="A26" s="31">
        <f t="shared" si="3"/>
        <v>7</v>
      </c>
      <c r="B26" s="37">
        <v>0.2384155808504439</v>
      </c>
      <c r="C26" s="38"/>
      <c r="D26" s="39"/>
      <c r="E26" s="27"/>
      <c r="F26" s="40">
        <f t="shared" si="0"/>
        <v>0</v>
      </c>
      <c r="G26" s="36">
        <f t="shared" si="1"/>
        <v>1</v>
      </c>
      <c r="H26" s="38"/>
      <c r="I26" s="41">
        <f t="shared" si="2"/>
        <v>0</v>
      </c>
      <c r="J26" s="27"/>
      <c r="K26" s="27"/>
      <c r="L26" s="32"/>
      <c r="M26" s="38"/>
      <c r="N26" s="27"/>
      <c r="O26" s="27"/>
      <c r="P26" s="32"/>
    </row>
    <row r="27" spans="1:16" x14ac:dyDescent="0.25">
      <c r="A27" s="31">
        <f t="shared" si="3"/>
        <v>8</v>
      </c>
      <c r="B27" s="37">
        <v>0.2004465665745776</v>
      </c>
      <c r="C27" s="38"/>
      <c r="D27" s="39"/>
      <c r="E27" s="27"/>
      <c r="F27" s="40">
        <f t="shared" si="0"/>
        <v>0</v>
      </c>
      <c r="G27" s="36">
        <f t="shared" si="1"/>
        <v>1</v>
      </c>
      <c r="H27" s="38"/>
      <c r="I27" s="41">
        <f t="shared" si="2"/>
        <v>0</v>
      </c>
      <c r="J27" s="27"/>
      <c r="K27" s="27"/>
      <c r="L27" s="32"/>
      <c r="M27" s="38"/>
      <c r="N27" s="27"/>
      <c r="O27" s="27"/>
      <c r="P27" s="32"/>
    </row>
    <row r="28" spans="1:16" x14ac:dyDescent="0.25">
      <c r="A28" s="31">
        <f t="shared" si="3"/>
        <v>9</v>
      </c>
      <c r="B28" s="37">
        <v>0.64262652524099306</v>
      </c>
      <c r="C28" s="38"/>
      <c r="D28" s="39"/>
      <c r="E28" s="27"/>
      <c r="F28" s="40">
        <f t="shared" si="0"/>
        <v>0</v>
      </c>
      <c r="G28" s="36">
        <f t="shared" si="1"/>
        <v>1</v>
      </c>
      <c r="H28" s="38"/>
      <c r="I28" s="41">
        <f t="shared" si="2"/>
        <v>0</v>
      </c>
      <c r="J28" s="27"/>
      <c r="K28" s="27"/>
      <c r="L28" s="32"/>
      <c r="M28" s="38"/>
      <c r="N28" s="27"/>
      <c r="O28" s="27"/>
      <c r="P28" s="32"/>
    </row>
    <row r="29" spans="1:16" x14ac:dyDescent="0.25">
      <c r="A29" s="31">
        <f t="shared" si="3"/>
        <v>10</v>
      </c>
      <c r="B29" s="37">
        <v>6.1450360936032844E-4</v>
      </c>
      <c r="C29" s="38"/>
      <c r="D29" s="39"/>
      <c r="E29" s="27"/>
      <c r="F29" s="40">
        <f t="shared" si="0"/>
        <v>0</v>
      </c>
      <c r="G29" s="36">
        <f t="shared" si="1"/>
        <v>1</v>
      </c>
      <c r="H29" s="38"/>
      <c r="I29" s="41">
        <f t="shared" si="2"/>
        <v>0</v>
      </c>
      <c r="J29" s="32"/>
      <c r="K29" s="27"/>
      <c r="L29" s="27"/>
      <c r="M29" s="38"/>
      <c r="N29" s="27"/>
      <c r="O29" s="27"/>
      <c r="P29" s="27"/>
    </row>
    <row r="31" spans="1:16" x14ac:dyDescent="0.25">
      <c r="A31" s="24" t="s">
        <v>165</v>
      </c>
      <c r="B31" s="42">
        <f>-SUM(N19:N29)-SUM(O20:O29)-P29</f>
        <v>0</v>
      </c>
    </row>
    <row r="32" spans="1:16" x14ac:dyDescent="0.25">
      <c r="A32" s="2"/>
      <c r="B32" s="29"/>
    </row>
    <row r="34" spans="1:16" x14ac:dyDescent="0.25">
      <c r="A34" s="185" t="s">
        <v>166</v>
      </c>
      <c r="B34" s="185"/>
      <c r="N34" s="29"/>
      <c r="O34" s="29"/>
    </row>
    <row r="35" spans="1:16" ht="57.75" x14ac:dyDescent="0.25">
      <c r="A35" s="30" t="s">
        <v>149</v>
      </c>
      <c r="B35" s="30" t="s">
        <v>150</v>
      </c>
      <c r="C35" s="30" t="s">
        <v>151</v>
      </c>
      <c r="D35" s="30" t="s">
        <v>152</v>
      </c>
      <c r="E35" s="30" t="s">
        <v>153</v>
      </c>
      <c r="F35" s="30" t="s">
        <v>154</v>
      </c>
      <c r="G35" s="30" t="s">
        <v>155</v>
      </c>
      <c r="H35" s="30" t="s">
        <v>156</v>
      </c>
      <c r="I35" s="30" t="s">
        <v>157</v>
      </c>
      <c r="J35" s="30" t="s">
        <v>158</v>
      </c>
      <c r="K35" s="30" t="s">
        <v>159</v>
      </c>
      <c r="L35" s="30" t="s">
        <v>160</v>
      </c>
      <c r="M35" s="30" t="s">
        <v>161</v>
      </c>
      <c r="N35" s="30" t="s">
        <v>162</v>
      </c>
      <c r="O35" s="30" t="s">
        <v>163</v>
      </c>
      <c r="P35" s="30" t="s">
        <v>164</v>
      </c>
    </row>
    <row r="36" spans="1:16" x14ac:dyDescent="0.25">
      <c r="A36" s="31">
        <v>0</v>
      </c>
      <c r="B36" s="32"/>
      <c r="C36" s="32"/>
      <c r="D36" s="33">
        <v>1</v>
      </c>
      <c r="E36" s="34">
        <f>$B$11</f>
        <v>0</v>
      </c>
      <c r="F36" s="32"/>
      <c r="G36" s="32"/>
      <c r="H36" s="35">
        <v>1</v>
      </c>
      <c r="I36" s="32"/>
      <c r="J36" s="27"/>
      <c r="K36" s="32"/>
      <c r="L36" s="32"/>
      <c r="M36" s="36">
        <v>1</v>
      </c>
      <c r="N36" s="27"/>
      <c r="O36" s="32"/>
      <c r="P36" s="32"/>
    </row>
    <row r="37" spans="1:16" x14ac:dyDescent="0.25">
      <c r="A37" s="31">
        <v>1</v>
      </c>
      <c r="B37" s="37">
        <v>0.60307613820588812</v>
      </c>
      <c r="C37" s="38"/>
      <c r="D37" s="39"/>
      <c r="E37" s="27"/>
      <c r="F37" s="40">
        <f>$B$14</f>
        <v>0</v>
      </c>
      <c r="G37" s="36">
        <f>1-F37</f>
        <v>1</v>
      </c>
      <c r="H37" s="38"/>
      <c r="I37" s="41">
        <f>H36*F37</f>
        <v>0</v>
      </c>
      <c r="J37" s="27"/>
      <c r="K37" s="27"/>
      <c r="L37" s="32"/>
      <c r="M37" s="38"/>
      <c r="N37" s="27"/>
      <c r="O37" s="27"/>
      <c r="P37" s="32"/>
    </row>
    <row r="38" spans="1:16" x14ac:dyDescent="0.25">
      <c r="A38" s="31">
        <f>A37+1</f>
        <v>2</v>
      </c>
      <c r="B38" s="37">
        <v>0.125612</v>
      </c>
      <c r="C38" s="38"/>
      <c r="D38" s="39"/>
      <c r="E38" s="27"/>
      <c r="F38" s="40">
        <f t="shared" ref="F38:F46" si="4">$B$14</f>
        <v>0</v>
      </c>
      <c r="G38" s="36">
        <f t="shared" ref="G38:G46" si="5">1-F38</f>
        <v>1</v>
      </c>
      <c r="H38" s="38"/>
      <c r="I38" s="41">
        <f t="shared" ref="I38:I46" si="6">H37*F38</f>
        <v>0</v>
      </c>
      <c r="J38" s="27"/>
      <c r="K38" s="27"/>
      <c r="L38" s="32"/>
      <c r="M38" s="38"/>
      <c r="N38" s="27"/>
      <c r="O38" s="27"/>
      <c r="P38" s="32"/>
    </row>
    <row r="39" spans="1:16" x14ac:dyDescent="0.25">
      <c r="A39" s="31">
        <f t="shared" ref="A39:A46" si="7">A38+1</f>
        <v>3</v>
      </c>
      <c r="B39" s="37">
        <v>0.55626149999999996</v>
      </c>
      <c r="C39" s="38"/>
      <c r="D39" s="39"/>
      <c r="E39" s="27"/>
      <c r="F39" s="40">
        <f t="shared" si="4"/>
        <v>0</v>
      </c>
      <c r="G39" s="36">
        <f t="shared" si="5"/>
        <v>1</v>
      </c>
      <c r="H39" s="38"/>
      <c r="I39" s="41">
        <f t="shared" si="6"/>
        <v>0</v>
      </c>
      <c r="J39" s="27"/>
      <c r="K39" s="27"/>
      <c r="L39" s="32"/>
      <c r="M39" s="38"/>
      <c r="N39" s="27"/>
      <c r="O39" s="27"/>
      <c r="P39" s="32"/>
    </row>
    <row r="40" spans="1:16" x14ac:dyDescent="0.25">
      <c r="A40" s="31">
        <f t="shared" si="7"/>
        <v>4</v>
      </c>
      <c r="B40" s="37">
        <v>0.16918758478035878</v>
      </c>
      <c r="C40" s="38"/>
      <c r="D40" s="39"/>
      <c r="E40" s="27"/>
      <c r="F40" s="40">
        <f t="shared" si="4"/>
        <v>0</v>
      </c>
      <c r="G40" s="36">
        <f t="shared" si="5"/>
        <v>1</v>
      </c>
      <c r="H40" s="38"/>
      <c r="I40" s="41">
        <f t="shared" si="6"/>
        <v>0</v>
      </c>
      <c r="J40" s="27"/>
      <c r="K40" s="27"/>
      <c r="L40" s="32"/>
      <c r="M40" s="38"/>
      <c r="N40" s="27"/>
      <c r="O40" s="27"/>
      <c r="P40" s="32"/>
    </row>
    <row r="41" spans="1:16" x14ac:dyDescent="0.25">
      <c r="A41" s="31">
        <f t="shared" si="7"/>
        <v>5</v>
      </c>
      <c r="B41" s="37">
        <v>7.6269041182611574E-2</v>
      </c>
      <c r="C41" s="38"/>
      <c r="D41" s="39"/>
      <c r="E41" s="27"/>
      <c r="F41" s="40">
        <f t="shared" si="4"/>
        <v>0</v>
      </c>
      <c r="G41" s="36">
        <f t="shared" si="5"/>
        <v>1</v>
      </c>
      <c r="H41" s="38"/>
      <c r="I41" s="41">
        <f t="shared" si="6"/>
        <v>0</v>
      </c>
      <c r="J41" s="27"/>
      <c r="K41" s="27"/>
      <c r="L41" s="32"/>
      <c r="M41" s="38"/>
      <c r="N41" s="27"/>
      <c r="O41" s="27"/>
      <c r="P41" s="32"/>
    </row>
    <row r="42" spans="1:16" x14ac:dyDescent="0.25">
      <c r="A42" s="31">
        <f t="shared" si="7"/>
        <v>6</v>
      </c>
      <c r="B42" s="37">
        <v>0.71598687464788546</v>
      </c>
      <c r="C42" s="38"/>
      <c r="D42" s="39"/>
      <c r="E42" s="27"/>
      <c r="F42" s="40">
        <f t="shared" si="4"/>
        <v>0</v>
      </c>
      <c r="G42" s="36">
        <f t="shared" si="5"/>
        <v>1</v>
      </c>
      <c r="H42" s="38"/>
      <c r="I42" s="41">
        <f t="shared" si="6"/>
        <v>0</v>
      </c>
      <c r="J42" s="27"/>
      <c r="K42" s="27"/>
      <c r="L42" s="32"/>
      <c r="M42" s="38"/>
      <c r="N42" s="27"/>
      <c r="O42" s="27"/>
      <c r="P42" s="32"/>
    </row>
    <row r="43" spans="1:16" x14ac:dyDescent="0.25">
      <c r="A43" s="31">
        <f t="shared" si="7"/>
        <v>7</v>
      </c>
      <c r="B43" s="37">
        <v>0.92553680098994839</v>
      </c>
      <c r="C43" s="38"/>
      <c r="D43" s="39"/>
      <c r="E43" s="27"/>
      <c r="F43" s="40">
        <f t="shared" si="4"/>
        <v>0</v>
      </c>
      <c r="G43" s="36">
        <f t="shared" si="5"/>
        <v>1</v>
      </c>
      <c r="H43" s="38"/>
      <c r="I43" s="41">
        <f t="shared" si="6"/>
        <v>0</v>
      </c>
      <c r="J43" s="27"/>
      <c r="K43" s="27"/>
      <c r="L43" s="32"/>
      <c r="M43" s="38"/>
      <c r="N43" s="27"/>
      <c r="O43" s="27"/>
      <c r="P43" s="32"/>
    </row>
    <row r="44" spans="1:16" x14ac:dyDescent="0.25">
      <c r="A44" s="31">
        <f t="shared" si="7"/>
        <v>8</v>
      </c>
      <c r="B44" s="37">
        <v>0.12633238608826791</v>
      </c>
      <c r="C44" s="38"/>
      <c r="D44" s="39"/>
      <c r="E44" s="27"/>
      <c r="F44" s="40">
        <f t="shared" si="4"/>
        <v>0</v>
      </c>
      <c r="G44" s="36">
        <f t="shared" si="5"/>
        <v>1</v>
      </c>
      <c r="H44" s="38"/>
      <c r="I44" s="41">
        <f t="shared" si="6"/>
        <v>0</v>
      </c>
      <c r="J44" s="27"/>
      <c r="K44" s="27"/>
      <c r="L44" s="32"/>
      <c r="M44" s="38"/>
      <c r="N44" s="27"/>
      <c r="O44" s="27"/>
      <c r="P44" s="32"/>
    </row>
    <row r="45" spans="1:16" x14ac:dyDescent="0.25">
      <c r="A45" s="31">
        <f t="shared" si="7"/>
        <v>9</v>
      </c>
      <c r="B45" s="37">
        <v>0.87627135677578372</v>
      </c>
      <c r="C45" s="38"/>
      <c r="D45" s="39"/>
      <c r="E45" s="27"/>
      <c r="F45" s="40">
        <f t="shared" si="4"/>
        <v>0</v>
      </c>
      <c r="G45" s="36">
        <f t="shared" si="5"/>
        <v>1</v>
      </c>
      <c r="H45" s="38"/>
      <c r="I45" s="41">
        <f t="shared" si="6"/>
        <v>0</v>
      </c>
      <c r="J45" s="27"/>
      <c r="K45" s="27"/>
      <c r="L45" s="32"/>
      <c r="M45" s="38"/>
      <c r="N45" s="27"/>
      <c r="O45" s="27"/>
      <c r="P45" s="32"/>
    </row>
    <row r="46" spans="1:16" x14ac:dyDescent="0.25">
      <c r="A46" s="31">
        <f t="shared" si="7"/>
        <v>10</v>
      </c>
      <c r="B46" s="37">
        <v>0.60134734956617675</v>
      </c>
      <c r="C46" s="38"/>
      <c r="D46" s="39"/>
      <c r="E46" s="27"/>
      <c r="F46" s="40">
        <f t="shared" si="4"/>
        <v>0</v>
      </c>
      <c r="G46" s="36">
        <f t="shared" si="5"/>
        <v>1</v>
      </c>
      <c r="H46" s="38"/>
      <c r="I46" s="41">
        <f t="shared" si="6"/>
        <v>0</v>
      </c>
      <c r="J46" s="32"/>
      <c r="K46" s="27"/>
      <c r="L46" s="27"/>
      <c r="M46" s="38"/>
      <c r="N46" s="27"/>
      <c r="O46" s="27"/>
      <c r="P46" s="27"/>
    </row>
    <row r="48" spans="1:16" x14ac:dyDescent="0.25">
      <c r="A48" s="24" t="s">
        <v>165</v>
      </c>
      <c r="B48" s="42">
        <f>-SUM(N36:N46)-SUM(O37:O46)-P46</f>
        <v>0</v>
      </c>
    </row>
    <row r="51" spans="1:16" x14ac:dyDescent="0.25">
      <c r="A51" s="185" t="s">
        <v>167</v>
      </c>
      <c r="B51" s="185"/>
      <c r="N51" s="29"/>
      <c r="O51" s="29"/>
    </row>
    <row r="52" spans="1:16" ht="57.75" x14ac:dyDescent="0.25">
      <c r="A52" s="30" t="s">
        <v>149</v>
      </c>
      <c r="B52" s="30" t="s">
        <v>150</v>
      </c>
      <c r="C52" s="30" t="s">
        <v>151</v>
      </c>
      <c r="D52" s="30" t="s">
        <v>152</v>
      </c>
      <c r="E52" s="30" t="s">
        <v>153</v>
      </c>
      <c r="F52" s="30" t="s">
        <v>154</v>
      </c>
      <c r="G52" s="30" t="s">
        <v>155</v>
      </c>
      <c r="H52" s="30" t="s">
        <v>156</v>
      </c>
      <c r="I52" s="30" t="s">
        <v>157</v>
      </c>
      <c r="J52" s="30" t="s">
        <v>158</v>
      </c>
      <c r="K52" s="30" t="s">
        <v>159</v>
      </c>
      <c r="L52" s="30" t="s">
        <v>160</v>
      </c>
      <c r="M52" s="30" t="s">
        <v>161</v>
      </c>
      <c r="N52" s="30" t="s">
        <v>162</v>
      </c>
      <c r="O52" s="30" t="s">
        <v>163</v>
      </c>
      <c r="P52" s="30" t="s">
        <v>164</v>
      </c>
    </row>
    <row r="53" spans="1:16" x14ac:dyDescent="0.25">
      <c r="A53" s="31">
        <v>0</v>
      </c>
      <c r="B53" s="32"/>
      <c r="C53" s="32"/>
      <c r="D53" s="33">
        <v>1</v>
      </c>
      <c r="E53" s="34">
        <f>$B$11</f>
        <v>0</v>
      </c>
      <c r="F53" s="32"/>
      <c r="G53" s="32"/>
      <c r="H53" s="35">
        <v>1</v>
      </c>
      <c r="I53" s="32"/>
      <c r="J53" s="27"/>
      <c r="K53" s="32"/>
      <c r="L53" s="32"/>
      <c r="M53" s="36">
        <v>1</v>
      </c>
      <c r="N53" s="27"/>
      <c r="O53" s="32"/>
      <c r="P53" s="32"/>
    </row>
    <row r="54" spans="1:16" x14ac:dyDescent="0.25">
      <c r="A54" s="31">
        <v>1</v>
      </c>
      <c r="B54" s="37">
        <v>0.32675884366408703</v>
      </c>
      <c r="C54" s="38"/>
      <c r="D54" s="39"/>
      <c r="E54" s="27"/>
      <c r="F54" s="40">
        <f>$B$14</f>
        <v>0</v>
      </c>
      <c r="G54" s="36">
        <f>1-F54</f>
        <v>1</v>
      </c>
      <c r="H54" s="38"/>
      <c r="I54" s="41">
        <f>H53*F54</f>
        <v>0</v>
      </c>
      <c r="J54" s="27"/>
      <c r="K54" s="27"/>
      <c r="L54" s="32"/>
      <c r="M54" s="38"/>
      <c r="N54" s="27"/>
      <c r="O54" s="27"/>
      <c r="P54" s="32"/>
    </row>
    <row r="55" spans="1:16" x14ac:dyDescent="0.25">
      <c r="A55" s="31">
        <f>A54+1</f>
        <v>2</v>
      </c>
      <c r="B55" s="37">
        <v>0.52446832202340377</v>
      </c>
      <c r="C55" s="38"/>
      <c r="D55" s="39"/>
      <c r="E55" s="27"/>
      <c r="F55" s="40">
        <f t="shared" ref="F55:F63" si="8">$B$14</f>
        <v>0</v>
      </c>
      <c r="G55" s="36">
        <f t="shared" ref="G55:G63" si="9">1-F55</f>
        <v>1</v>
      </c>
      <c r="H55" s="38"/>
      <c r="I55" s="41">
        <f t="shared" ref="I55:I63" si="10">H54*F55</f>
        <v>0</v>
      </c>
      <c r="J55" s="27"/>
      <c r="K55" s="27"/>
      <c r="L55" s="32"/>
      <c r="M55" s="38"/>
      <c r="N55" s="27"/>
      <c r="O55" s="27"/>
      <c r="P55" s="32"/>
    </row>
    <row r="56" spans="1:16" x14ac:dyDescent="0.25">
      <c r="A56" s="31">
        <f t="shared" ref="A56:A63" si="11">A55+1</f>
        <v>3</v>
      </c>
      <c r="B56" s="37">
        <v>0.96150861201037574</v>
      </c>
      <c r="C56" s="38"/>
      <c r="D56" s="39"/>
      <c r="E56" s="27"/>
      <c r="F56" s="40">
        <f t="shared" si="8"/>
        <v>0</v>
      </c>
      <c r="G56" s="36">
        <f t="shared" si="9"/>
        <v>1</v>
      </c>
      <c r="H56" s="38"/>
      <c r="I56" s="41">
        <f t="shared" si="10"/>
        <v>0</v>
      </c>
      <c r="J56" s="27"/>
      <c r="K56" s="27"/>
      <c r="L56" s="32"/>
      <c r="M56" s="38"/>
      <c r="N56" s="27"/>
      <c r="O56" s="27"/>
      <c r="P56" s="32"/>
    </row>
    <row r="57" spans="1:16" x14ac:dyDescent="0.25">
      <c r="A57" s="31">
        <f t="shared" si="11"/>
        <v>4</v>
      </c>
      <c r="B57" s="37">
        <v>0.91376456108351245</v>
      </c>
      <c r="C57" s="38"/>
      <c r="D57" s="39"/>
      <c r="E57" s="27"/>
      <c r="F57" s="40">
        <f t="shared" si="8"/>
        <v>0</v>
      </c>
      <c r="G57" s="36">
        <f t="shared" si="9"/>
        <v>1</v>
      </c>
      <c r="H57" s="38"/>
      <c r="I57" s="41">
        <f t="shared" si="10"/>
        <v>0</v>
      </c>
      <c r="J57" s="27"/>
      <c r="K57" s="27"/>
      <c r="L57" s="32"/>
      <c r="M57" s="38"/>
      <c r="N57" s="27"/>
      <c r="O57" s="27"/>
      <c r="P57" s="32"/>
    </row>
    <row r="58" spans="1:16" x14ac:dyDescent="0.25">
      <c r="A58" s="31">
        <f t="shared" si="11"/>
        <v>5</v>
      </c>
      <c r="B58" s="37">
        <v>0.91710192469551111</v>
      </c>
      <c r="C58" s="38"/>
      <c r="D58" s="39"/>
      <c r="E58" s="27"/>
      <c r="F58" s="40">
        <f t="shared" si="8"/>
        <v>0</v>
      </c>
      <c r="G58" s="36">
        <f t="shared" si="9"/>
        <v>1</v>
      </c>
      <c r="H58" s="38"/>
      <c r="I58" s="41">
        <f t="shared" si="10"/>
        <v>0</v>
      </c>
      <c r="J58" s="27"/>
      <c r="K58" s="27"/>
      <c r="L58" s="32"/>
      <c r="M58" s="38"/>
      <c r="N58" s="27"/>
      <c r="O58" s="27"/>
      <c r="P58" s="32"/>
    </row>
    <row r="59" spans="1:16" x14ac:dyDescent="0.25">
      <c r="A59" s="31">
        <f t="shared" si="11"/>
        <v>6</v>
      </c>
      <c r="B59" s="37">
        <v>0.81511346916180294</v>
      </c>
      <c r="C59" s="38"/>
      <c r="D59" s="39"/>
      <c r="E59" s="27"/>
      <c r="F59" s="40">
        <f t="shared" si="8"/>
        <v>0</v>
      </c>
      <c r="G59" s="36">
        <f t="shared" si="9"/>
        <v>1</v>
      </c>
      <c r="H59" s="38"/>
      <c r="I59" s="41">
        <f t="shared" si="10"/>
        <v>0</v>
      </c>
      <c r="J59" s="27"/>
      <c r="K59" s="27"/>
      <c r="L59" s="32"/>
      <c r="M59" s="38"/>
      <c r="N59" s="27"/>
      <c r="O59" s="27"/>
      <c r="P59" s="32"/>
    </row>
    <row r="60" spans="1:16" x14ac:dyDescent="0.25">
      <c r="A60" s="31">
        <f t="shared" si="11"/>
        <v>7</v>
      </c>
      <c r="B60" s="37">
        <v>0.57402186024259994</v>
      </c>
      <c r="C60" s="38"/>
      <c r="D60" s="39"/>
      <c r="E60" s="27"/>
      <c r="F60" s="40">
        <f t="shared" si="8"/>
        <v>0</v>
      </c>
      <c r="G60" s="36">
        <f t="shared" si="9"/>
        <v>1</v>
      </c>
      <c r="H60" s="38"/>
      <c r="I60" s="41">
        <f t="shared" si="10"/>
        <v>0</v>
      </c>
      <c r="J60" s="27"/>
      <c r="K60" s="27"/>
      <c r="L60" s="32"/>
      <c r="M60" s="38"/>
      <c r="N60" s="27"/>
      <c r="O60" s="27"/>
      <c r="P60" s="32"/>
    </row>
    <row r="61" spans="1:16" x14ac:dyDescent="0.25">
      <c r="A61" s="31">
        <f t="shared" si="11"/>
        <v>8</v>
      </c>
      <c r="B61" s="37">
        <v>0.26994487462196859</v>
      </c>
      <c r="C61" s="38"/>
      <c r="D61" s="39"/>
      <c r="E61" s="27"/>
      <c r="F61" s="40">
        <f t="shared" si="8"/>
        <v>0</v>
      </c>
      <c r="G61" s="36">
        <f t="shared" si="9"/>
        <v>1</v>
      </c>
      <c r="H61" s="38"/>
      <c r="I61" s="41">
        <f t="shared" si="10"/>
        <v>0</v>
      </c>
      <c r="J61" s="27"/>
      <c r="K61" s="27"/>
      <c r="L61" s="32"/>
      <c r="M61" s="38"/>
      <c r="N61" s="27"/>
      <c r="O61" s="27"/>
      <c r="P61" s="32"/>
    </row>
    <row r="62" spans="1:16" x14ac:dyDescent="0.25">
      <c r="A62" s="31">
        <f t="shared" si="11"/>
        <v>9</v>
      </c>
      <c r="B62" s="37">
        <v>0.10093917427203503</v>
      </c>
      <c r="C62" s="38"/>
      <c r="D62" s="39"/>
      <c r="E62" s="27"/>
      <c r="F62" s="40">
        <f t="shared" si="8"/>
        <v>0</v>
      </c>
      <c r="G62" s="36">
        <f t="shared" si="9"/>
        <v>1</v>
      </c>
      <c r="H62" s="38"/>
      <c r="I62" s="41">
        <f t="shared" si="10"/>
        <v>0</v>
      </c>
      <c r="J62" s="27"/>
      <c r="K62" s="27"/>
      <c r="L62" s="32"/>
      <c r="M62" s="38"/>
      <c r="N62" s="27"/>
      <c r="O62" s="27"/>
      <c r="P62" s="32"/>
    </row>
    <row r="63" spans="1:16" x14ac:dyDescent="0.25">
      <c r="A63" s="31">
        <f t="shared" si="11"/>
        <v>10</v>
      </c>
      <c r="B63" s="37">
        <v>6.6990928903821745E-3</v>
      </c>
      <c r="C63" s="38"/>
      <c r="D63" s="39"/>
      <c r="E63" s="27"/>
      <c r="F63" s="40">
        <f t="shared" si="8"/>
        <v>0</v>
      </c>
      <c r="G63" s="36">
        <f t="shared" si="9"/>
        <v>1</v>
      </c>
      <c r="H63" s="38"/>
      <c r="I63" s="41">
        <f t="shared" si="10"/>
        <v>0</v>
      </c>
      <c r="J63" s="32"/>
      <c r="K63" s="27"/>
      <c r="L63" s="27"/>
      <c r="M63" s="38"/>
      <c r="N63" s="27"/>
      <c r="O63" s="27"/>
      <c r="P63" s="27"/>
    </row>
    <row r="65" spans="1:16" x14ac:dyDescent="0.25">
      <c r="A65" s="24" t="s">
        <v>165</v>
      </c>
      <c r="B65" s="42">
        <f>-SUM(N53:N63)-SUM(O54:O63)-P63</f>
        <v>0</v>
      </c>
    </row>
    <row r="68" spans="1:16" x14ac:dyDescent="0.25">
      <c r="A68" s="185" t="s">
        <v>168</v>
      </c>
      <c r="B68" s="185"/>
      <c r="N68" s="29"/>
      <c r="O68" s="29"/>
    </row>
    <row r="69" spans="1:16" ht="57.75" x14ac:dyDescent="0.25">
      <c r="A69" s="30" t="s">
        <v>149</v>
      </c>
      <c r="B69" s="30" t="s">
        <v>150</v>
      </c>
      <c r="C69" s="30" t="s">
        <v>151</v>
      </c>
      <c r="D69" s="30" t="s">
        <v>152</v>
      </c>
      <c r="E69" s="30" t="s">
        <v>153</v>
      </c>
      <c r="F69" s="30" t="s">
        <v>154</v>
      </c>
      <c r="G69" s="30" t="s">
        <v>155</v>
      </c>
      <c r="H69" s="30" t="s">
        <v>156</v>
      </c>
      <c r="I69" s="30" t="s">
        <v>157</v>
      </c>
      <c r="J69" s="30" t="s">
        <v>158</v>
      </c>
      <c r="K69" s="30" t="s">
        <v>159</v>
      </c>
      <c r="L69" s="30" t="s">
        <v>160</v>
      </c>
      <c r="M69" s="30" t="s">
        <v>161</v>
      </c>
      <c r="N69" s="30" t="s">
        <v>162</v>
      </c>
      <c r="O69" s="30" t="s">
        <v>163</v>
      </c>
      <c r="P69" s="30" t="s">
        <v>164</v>
      </c>
    </row>
    <row r="70" spans="1:16" x14ac:dyDescent="0.25">
      <c r="A70" s="31">
        <v>0</v>
      </c>
      <c r="B70" s="32"/>
      <c r="C70" s="32"/>
      <c r="D70" s="33">
        <v>1</v>
      </c>
      <c r="E70" s="34">
        <f>$B$11</f>
        <v>0</v>
      </c>
      <c r="F70" s="32"/>
      <c r="G70" s="32"/>
      <c r="H70" s="35">
        <v>1</v>
      </c>
      <c r="I70" s="32"/>
      <c r="J70" s="27"/>
      <c r="K70" s="32"/>
      <c r="L70" s="32"/>
      <c r="M70" s="36">
        <v>1</v>
      </c>
      <c r="N70" s="27"/>
      <c r="O70" s="32"/>
      <c r="P70" s="32"/>
    </row>
    <row r="71" spans="1:16" x14ac:dyDescent="0.25">
      <c r="A71" s="31">
        <v>1</v>
      </c>
      <c r="B71" s="37">
        <v>0.28965676326196632</v>
      </c>
      <c r="C71" s="38"/>
      <c r="D71" s="39"/>
      <c r="E71" s="27"/>
      <c r="F71" s="40">
        <f>$B$14</f>
        <v>0</v>
      </c>
      <c r="G71" s="36">
        <f>1-F71</f>
        <v>1</v>
      </c>
      <c r="H71" s="38"/>
      <c r="I71" s="41">
        <f>H70*F71</f>
        <v>0</v>
      </c>
      <c r="J71" s="27"/>
      <c r="K71" s="27"/>
      <c r="L71" s="32"/>
      <c r="M71" s="38"/>
      <c r="N71" s="27"/>
      <c r="O71" s="27"/>
      <c r="P71" s="32"/>
    </row>
    <row r="72" spans="1:16" x14ac:dyDescent="0.25">
      <c r="A72" s="31">
        <f>A71+1</f>
        <v>2</v>
      </c>
      <c r="B72" s="37">
        <v>0.4177789417150769</v>
      </c>
      <c r="C72" s="38"/>
      <c r="D72" s="39"/>
      <c r="E72" s="27"/>
      <c r="F72" s="40">
        <f t="shared" ref="F72:F80" si="12">$B$14</f>
        <v>0</v>
      </c>
      <c r="G72" s="36">
        <f t="shared" ref="G72:G80" si="13">1-F72</f>
        <v>1</v>
      </c>
      <c r="H72" s="38"/>
      <c r="I72" s="41">
        <f t="shared" ref="I72:I80" si="14">H71*F72</f>
        <v>0</v>
      </c>
      <c r="J72" s="27"/>
      <c r="K72" s="27"/>
      <c r="L72" s="32"/>
      <c r="M72" s="38"/>
      <c r="N72" s="27"/>
      <c r="O72" s="27"/>
      <c r="P72" s="32"/>
    </row>
    <row r="73" spans="1:16" x14ac:dyDescent="0.25">
      <c r="A73" s="31">
        <f t="shared" ref="A73:A80" si="15">A72+1</f>
        <v>3</v>
      </c>
      <c r="B73" s="37">
        <v>0.79819528706440035</v>
      </c>
      <c r="C73" s="38"/>
      <c r="D73" s="39"/>
      <c r="E73" s="27"/>
      <c r="F73" s="40">
        <f t="shared" si="12"/>
        <v>0</v>
      </c>
      <c r="G73" s="36">
        <f t="shared" si="13"/>
        <v>1</v>
      </c>
      <c r="H73" s="38"/>
      <c r="I73" s="41">
        <f t="shared" si="14"/>
        <v>0</v>
      </c>
      <c r="J73" s="27"/>
      <c r="K73" s="27"/>
      <c r="L73" s="32"/>
      <c r="M73" s="38"/>
      <c r="N73" s="27"/>
      <c r="O73" s="27"/>
      <c r="P73" s="32"/>
    </row>
    <row r="74" spans="1:16" x14ac:dyDescent="0.25">
      <c r="A74" s="31">
        <f t="shared" si="15"/>
        <v>4</v>
      </c>
      <c r="B74" s="37">
        <v>0.274364014501988</v>
      </c>
      <c r="C74" s="38"/>
      <c r="D74" s="39"/>
      <c r="E74" s="27"/>
      <c r="F74" s="40">
        <f t="shared" si="12"/>
        <v>0</v>
      </c>
      <c r="G74" s="36">
        <f t="shared" si="13"/>
        <v>1</v>
      </c>
      <c r="H74" s="38"/>
      <c r="I74" s="41">
        <f t="shared" si="14"/>
        <v>0</v>
      </c>
      <c r="J74" s="27"/>
      <c r="K74" s="27"/>
      <c r="L74" s="32"/>
      <c r="M74" s="38"/>
      <c r="N74" s="27"/>
      <c r="O74" s="27"/>
      <c r="P74" s="32"/>
    </row>
    <row r="75" spans="1:16" x14ac:dyDescent="0.25">
      <c r="A75" s="31">
        <f t="shared" si="15"/>
        <v>5</v>
      </c>
      <c r="B75" s="37">
        <v>0.35185946963489467</v>
      </c>
      <c r="C75" s="38"/>
      <c r="D75" s="39"/>
      <c r="E75" s="27"/>
      <c r="F75" s="40">
        <f t="shared" si="12"/>
        <v>0</v>
      </c>
      <c r="G75" s="36">
        <f t="shared" si="13"/>
        <v>1</v>
      </c>
      <c r="H75" s="38"/>
      <c r="I75" s="41">
        <f t="shared" si="14"/>
        <v>0</v>
      </c>
      <c r="J75" s="27"/>
      <c r="K75" s="27"/>
      <c r="L75" s="32"/>
      <c r="M75" s="38"/>
      <c r="N75" s="27"/>
      <c r="O75" s="27"/>
      <c r="P75" s="32"/>
    </row>
    <row r="76" spans="1:16" x14ac:dyDescent="0.25">
      <c r="A76" s="31">
        <f t="shared" si="15"/>
        <v>6</v>
      </c>
      <c r="B76" s="37">
        <v>0.41007015226574839</v>
      </c>
      <c r="C76" s="38"/>
      <c r="D76" s="39"/>
      <c r="E76" s="27"/>
      <c r="F76" s="40">
        <f t="shared" si="12"/>
        <v>0</v>
      </c>
      <c r="G76" s="36">
        <f t="shared" si="13"/>
        <v>1</v>
      </c>
      <c r="H76" s="38"/>
      <c r="I76" s="41">
        <f t="shared" si="14"/>
        <v>0</v>
      </c>
      <c r="J76" s="27"/>
      <c r="K76" s="27"/>
      <c r="L76" s="32"/>
      <c r="M76" s="38"/>
      <c r="N76" s="27"/>
      <c r="O76" s="27"/>
      <c r="P76" s="32"/>
    </row>
    <row r="77" spans="1:16" x14ac:dyDescent="0.25">
      <c r="A77" s="31">
        <f t="shared" si="15"/>
        <v>7</v>
      </c>
      <c r="B77" s="37">
        <v>0.71475766321782142</v>
      </c>
      <c r="C77" s="38"/>
      <c r="D77" s="39"/>
      <c r="E77" s="27"/>
      <c r="F77" s="40">
        <f t="shared" si="12"/>
        <v>0</v>
      </c>
      <c r="G77" s="36">
        <f t="shared" si="13"/>
        <v>1</v>
      </c>
      <c r="H77" s="38"/>
      <c r="I77" s="41">
        <f t="shared" si="14"/>
        <v>0</v>
      </c>
      <c r="J77" s="27"/>
      <c r="K77" s="27"/>
      <c r="L77" s="32"/>
      <c r="M77" s="38"/>
      <c r="N77" s="27"/>
      <c r="O77" s="27"/>
      <c r="P77" s="32"/>
    </row>
    <row r="78" spans="1:16" x14ac:dyDescent="0.25">
      <c r="A78" s="31">
        <f t="shared" si="15"/>
        <v>8</v>
      </c>
      <c r="B78" s="37">
        <v>0.6073977510099221</v>
      </c>
      <c r="C78" s="38"/>
      <c r="D78" s="39"/>
      <c r="E78" s="27"/>
      <c r="F78" s="40">
        <f t="shared" si="12"/>
        <v>0</v>
      </c>
      <c r="G78" s="36">
        <f t="shared" si="13"/>
        <v>1</v>
      </c>
      <c r="H78" s="38"/>
      <c r="I78" s="41">
        <f t="shared" si="14"/>
        <v>0</v>
      </c>
      <c r="J78" s="27"/>
      <c r="K78" s="27"/>
      <c r="L78" s="32"/>
      <c r="M78" s="38"/>
      <c r="N78" s="27"/>
      <c r="O78" s="27"/>
      <c r="P78" s="32"/>
    </row>
    <row r="79" spans="1:16" x14ac:dyDescent="0.25">
      <c r="A79" s="31">
        <f t="shared" si="15"/>
        <v>9</v>
      </c>
      <c r="B79" s="37">
        <v>0.69914735845409925</v>
      </c>
      <c r="C79" s="38"/>
      <c r="D79" s="39"/>
      <c r="E79" s="27"/>
      <c r="F79" s="40">
        <f t="shared" si="12"/>
        <v>0</v>
      </c>
      <c r="G79" s="36">
        <f t="shared" si="13"/>
        <v>1</v>
      </c>
      <c r="H79" s="38"/>
      <c r="I79" s="41">
        <f t="shared" si="14"/>
        <v>0</v>
      </c>
      <c r="J79" s="27"/>
      <c r="K79" s="27"/>
      <c r="L79" s="32"/>
      <c r="M79" s="38"/>
      <c r="N79" s="27"/>
      <c r="O79" s="27"/>
      <c r="P79" s="32"/>
    </row>
    <row r="80" spans="1:16" x14ac:dyDescent="0.25">
      <c r="A80" s="31">
        <f t="shared" si="15"/>
        <v>10</v>
      </c>
      <c r="B80" s="37">
        <v>0.84261668690389069</v>
      </c>
      <c r="C80" s="38"/>
      <c r="D80" s="39"/>
      <c r="E80" s="27"/>
      <c r="F80" s="40">
        <f t="shared" si="12"/>
        <v>0</v>
      </c>
      <c r="G80" s="36">
        <f t="shared" si="13"/>
        <v>1</v>
      </c>
      <c r="H80" s="38"/>
      <c r="I80" s="41">
        <f t="shared" si="14"/>
        <v>0</v>
      </c>
      <c r="J80" s="32"/>
      <c r="K80" s="27"/>
      <c r="L80" s="27"/>
      <c r="M80" s="38"/>
      <c r="N80" s="27"/>
      <c r="O80" s="27"/>
      <c r="P80" s="27"/>
    </row>
    <row r="82" spans="1:16" x14ac:dyDescent="0.25">
      <c r="A82" s="24" t="s">
        <v>165</v>
      </c>
      <c r="B82" s="42">
        <f>-SUM(N70:N80)-SUM(O71:O80)-P80</f>
        <v>0</v>
      </c>
    </row>
    <row r="85" spans="1:16" x14ac:dyDescent="0.25">
      <c r="A85" s="185" t="s">
        <v>169</v>
      </c>
      <c r="B85" s="185"/>
      <c r="N85" s="29"/>
      <c r="O85" s="29"/>
    </row>
    <row r="86" spans="1:16" ht="57.75" x14ac:dyDescent="0.25">
      <c r="A86" s="30" t="s">
        <v>149</v>
      </c>
      <c r="B86" s="30" t="s">
        <v>150</v>
      </c>
      <c r="C86" s="30" t="s">
        <v>151</v>
      </c>
      <c r="D86" s="30" t="s">
        <v>152</v>
      </c>
      <c r="E86" s="30" t="s">
        <v>153</v>
      </c>
      <c r="F86" s="30" t="s">
        <v>154</v>
      </c>
      <c r="G86" s="30" t="s">
        <v>155</v>
      </c>
      <c r="H86" s="30" t="s">
        <v>156</v>
      </c>
      <c r="I86" s="30" t="s">
        <v>157</v>
      </c>
      <c r="J86" s="30" t="s">
        <v>158</v>
      </c>
      <c r="K86" s="30" t="s">
        <v>159</v>
      </c>
      <c r="L86" s="30" t="s">
        <v>160</v>
      </c>
      <c r="M86" s="30" t="s">
        <v>161</v>
      </c>
      <c r="N86" s="30" t="s">
        <v>162</v>
      </c>
      <c r="O86" s="30" t="s">
        <v>163</v>
      </c>
      <c r="P86" s="30" t="s">
        <v>164</v>
      </c>
    </row>
    <row r="87" spans="1:16" x14ac:dyDescent="0.25">
      <c r="A87" s="31">
        <v>0</v>
      </c>
      <c r="B87" s="32"/>
      <c r="C87" s="32"/>
      <c r="D87" s="33">
        <v>1</v>
      </c>
      <c r="E87" s="34">
        <f>$B$11</f>
        <v>0</v>
      </c>
      <c r="F87" s="32"/>
      <c r="G87" s="32"/>
      <c r="H87" s="35">
        <v>1</v>
      </c>
      <c r="I87" s="32"/>
      <c r="J87" s="27"/>
      <c r="K87" s="32"/>
      <c r="L87" s="32"/>
      <c r="M87" s="36">
        <v>1</v>
      </c>
      <c r="N87" s="27"/>
      <c r="O87" s="32"/>
      <c r="P87" s="32"/>
    </row>
    <row r="88" spans="1:16" x14ac:dyDescent="0.25">
      <c r="A88" s="31">
        <v>1</v>
      </c>
      <c r="B88" s="37">
        <v>0.62394139512760227</v>
      </c>
      <c r="C88" s="38"/>
      <c r="D88" s="39"/>
      <c r="E88" s="27"/>
      <c r="F88" s="40">
        <f>$B$14</f>
        <v>0</v>
      </c>
      <c r="G88" s="36">
        <f>1-F88</f>
        <v>1</v>
      </c>
      <c r="H88" s="38"/>
      <c r="I88" s="41">
        <f>H87*F88</f>
        <v>0</v>
      </c>
      <c r="J88" s="27"/>
      <c r="K88" s="27"/>
      <c r="L88" s="32"/>
      <c r="M88" s="38"/>
      <c r="N88" s="27"/>
      <c r="O88" s="27"/>
      <c r="P88" s="32"/>
    </row>
    <row r="89" spans="1:16" x14ac:dyDescent="0.25">
      <c r="A89" s="31">
        <f>A88+1</f>
        <v>2</v>
      </c>
      <c r="B89" s="37">
        <v>0.85749977261857468</v>
      </c>
      <c r="C89" s="38"/>
      <c r="D89" s="39"/>
      <c r="E89" s="27"/>
      <c r="F89" s="40">
        <f t="shared" ref="F89:F97" si="16">$B$14</f>
        <v>0</v>
      </c>
      <c r="G89" s="36">
        <f t="shared" ref="G89:G97" si="17">1-F89</f>
        <v>1</v>
      </c>
      <c r="H89" s="38"/>
      <c r="I89" s="41">
        <f t="shared" ref="I89:I97" si="18">H88*F89</f>
        <v>0</v>
      </c>
      <c r="J89" s="27"/>
      <c r="K89" s="27"/>
      <c r="L89" s="32"/>
      <c r="M89" s="38"/>
      <c r="N89" s="27"/>
      <c r="O89" s="27"/>
      <c r="P89" s="32"/>
    </row>
    <row r="90" spans="1:16" x14ac:dyDescent="0.25">
      <c r="A90" s="31">
        <f t="shared" ref="A90:A97" si="19">A89+1</f>
        <v>3</v>
      </c>
      <c r="B90" s="37">
        <v>0.59386144448828837</v>
      </c>
      <c r="C90" s="38"/>
      <c r="D90" s="39"/>
      <c r="E90" s="27"/>
      <c r="F90" s="40">
        <f t="shared" si="16"/>
        <v>0</v>
      </c>
      <c r="G90" s="36">
        <f t="shared" si="17"/>
        <v>1</v>
      </c>
      <c r="H90" s="38"/>
      <c r="I90" s="41">
        <f t="shared" si="18"/>
        <v>0</v>
      </c>
      <c r="J90" s="27"/>
      <c r="K90" s="27"/>
      <c r="L90" s="32"/>
      <c r="M90" s="38"/>
      <c r="N90" s="27"/>
      <c r="O90" s="27"/>
      <c r="P90" s="32"/>
    </row>
    <row r="91" spans="1:16" x14ac:dyDescent="0.25">
      <c r="A91" s="31">
        <f t="shared" si="19"/>
        <v>4</v>
      </c>
      <c r="B91" s="37">
        <v>0.83478562768142572</v>
      </c>
      <c r="C91" s="38"/>
      <c r="D91" s="39"/>
      <c r="E91" s="27"/>
      <c r="F91" s="40">
        <f t="shared" si="16"/>
        <v>0</v>
      </c>
      <c r="G91" s="36">
        <f t="shared" si="17"/>
        <v>1</v>
      </c>
      <c r="H91" s="38"/>
      <c r="I91" s="41">
        <f t="shared" si="18"/>
        <v>0</v>
      </c>
      <c r="J91" s="27"/>
      <c r="K91" s="27"/>
      <c r="L91" s="32"/>
      <c r="M91" s="38"/>
      <c r="N91" s="27"/>
      <c r="O91" s="27"/>
      <c r="P91" s="32"/>
    </row>
    <row r="92" spans="1:16" x14ac:dyDescent="0.25">
      <c r="A92" s="31">
        <f t="shared" si="19"/>
        <v>5</v>
      </c>
      <c r="B92" s="37">
        <v>0.46892975271925663</v>
      </c>
      <c r="C92" s="38"/>
      <c r="D92" s="39"/>
      <c r="E92" s="27"/>
      <c r="F92" s="40">
        <f t="shared" si="16"/>
        <v>0</v>
      </c>
      <c r="G92" s="36">
        <f t="shared" si="17"/>
        <v>1</v>
      </c>
      <c r="H92" s="38"/>
      <c r="I92" s="41">
        <f t="shared" si="18"/>
        <v>0</v>
      </c>
      <c r="J92" s="27"/>
      <c r="K92" s="27"/>
      <c r="L92" s="32"/>
      <c r="M92" s="38"/>
      <c r="N92" s="27"/>
      <c r="O92" s="27"/>
      <c r="P92" s="32"/>
    </row>
    <row r="93" spans="1:16" x14ac:dyDescent="0.25">
      <c r="A93" s="31">
        <f t="shared" si="19"/>
        <v>6</v>
      </c>
      <c r="B93" s="37">
        <v>0.16252626490463062</v>
      </c>
      <c r="C93" s="38"/>
      <c r="D93" s="39"/>
      <c r="E93" s="27"/>
      <c r="F93" s="40">
        <f t="shared" si="16"/>
        <v>0</v>
      </c>
      <c r="G93" s="36">
        <f t="shared" si="17"/>
        <v>1</v>
      </c>
      <c r="H93" s="38"/>
      <c r="I93" s="41">
        <f t="shared" si="18"/>
        <v>0</v>
      </c>
      <c r="J93" s="27"/>
      <c r="K93" s="27"/>
      <c r="L93" s="32"/>
      <c r="M93" s="38"/>
      <c r="N93" s="27"/>
      <c r="O93" s="27"/>
      <c r="P93" s="32"/>
    </row>
    <row r="94" spans="1:16" x14ac:dyDescent="0.25">
      <c r="A94" s="31">
        <f t="shared" si="19"/>
        <v>7</v>
      </c>
      <c r="B94" s="37">
        <v>0.23450899226484689</v>
      </c>
      <c r="C94" s="38"/>
      <c r="D94" s="39"/>
      <c r="E94" s="27"/>
      <c r="F94" s="40">
        <f t="shared" si="16"/>
        <v>0</v>
      </c>
      <c r="G94" s="36">
        <f t="shared" si="17"/>
        <v>1</v>
      </c>
      <c r="H94" s="38"/>
      <c r="I94" s="41">
        <f t="shared" si="18"/>
        <v>0</v>
      </c>
      <c r="J94" s="27"/>
      <c r="K94" s="27"/>
      <c r="L94" s="32"/>
      <c r="M94" s="38"/>
      <c r="N94" s="27"/>
      <c r="O94" s="27"/>
      <c r="P94" s="32"/>
    </row>
    <row r="95" spans="1:16" x14ac:dyDescent="0.25">
      <c r="A95" s="31">
        <f t="shared" si="19"/>
        <v>8</v>
      </c>
      <c r="B95" s="37">
        <v>0.20940245880723796</v>
      </c>
      <c r="C95" s="38"/>
      <c r="D95" s="39"/>
      <c r="E95" s="27"/>
      <c r="F95" s="40">
        <f t="shared" si="16"/>
        <v>0</v>
      </c>
      <c r="G95" s="36">
        <f t="shared" si="17"/>
        <v>1</v>
      </c>
      <c r="H95" s="38"/>
      <c r="I95" s="41">
        <f t="shared" si="18"/>
        <v>0</v>
      </c>
      <c r="J95" s="27"/>
      <c r="K95" s="27"/>
      <c r="L95" s="32"/>
      <c r="M95" s="38"/>
      <c r="N95" s="27"/>
      <c r="O95" s="27"/>
      <c r="P95" s="32"/>
    </row>
    <row r="96" spans="1:16" x14ac:dyDescent="0.25">
      <c r="A96" s="31">
        <f t="shared" si="19"/>
        <v>9</v>
      </c>
      <c r="B96" s="37">
        <v>0.59190339227055644</v>
      </c>
      <c r="C96" s="38"/>
      <c r="D96" s="39"/>
      <c r="E96" s="27"/>
      <c r="F96" s="40">
        <f t="shared" si="16"/>
        <v>0</v>
      </c>
      <c r="G96" s="36">
        <f t="shared" si="17"/>
        <v>1</v>
      </c>
      <c r="H96" s="38"/>
      <c r="I96" s="41">
        <f t="shared" si="18"/>
        <v>0</v>
      </c>
      <c r="J96" s="27"/>
      <c r="K96" s="27"/>
      <c r="L96" s="32"/>
      <c r="M96" s="38"/>
      <c r="N96" s="27"/>
      <c r="O96" s="27"/>
      <c r="P96" s="32"/>
    </row>
    <row r="97" spans="1:16" x14ac:dyDescent="0.25">
      <c r="A97" s="31">
        <f t="shared" si="19"/>
        <v>10</v>
      </c>
      <c r="B97" s="37">
        <v>0.48084412981019475</v>
      </c>
      <c r="C97" s="38"/>
      <c r="D97" s="39"/>
      <c r="E97" s="27"/>
      <c r="F97" s="40">
        <f t="shared" si="16"/>
        <v>0</v>
      </c>
      <c r="G97" s="36">
        <f t="shared" si="17"/>
        <v>1</v>
      </c>
      <c r="H97" s="38"/>
      <c r="I97" s="41">
        <f t="shared" si="18"/>
        <v>0</v>
      </c>
      <c r="J97" s="32"/>
      <c r="K97" s="27"/>
      <c r="L97" s="27"/>
      <c r="M97" s="38"/>
      <c r="N97" s="27"/>
      <c r="O97" s="27"/>
      <c r="P97" s="27"/>
    </row>
    <row r="99" spans="1:16" x14ac:dyDescent="0.25">
      <c r="A99" s="24" t="s">
        <v>165</v>
      </c>
      <c r="B99" s="42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2" t="s">
        <v>121</v>
      </c>
    </row>
    <row r="2" spans="1:7" x14ac:dyDescent="0.25">
      <c r="A2" s="22" t="s">
        <v>122</v>
      </c>
    </row>
    <row r="3" spans="1:7" x14ac:dyDescent="0.25">
      <c r="A3" s="22" t="s">
        <v>123</v>
      </c>
    </row>
    <row r="4" spans="1:7" x14ac:dyDescent="0.25">
      <c r="A4" s="22" t="s">
        <v>124</v>
      </c>
    </row>
    <row r="5" spans="1:7" x14ac:dyDescent="0.25">
      <c r="A5" s="22" t="s">
        <v>125</v>
      </c>
    </row>
    <row r="6" spans="1:7" x14ac:dyDescent="0.25">
      <c r="A6" s="22" t="s">
        <v>126</v>
      </c>
    </row>
    <row r="8" spans="1:7" x14ac:dyDescent="0.25">
      <c r="F8" s="43" t="s">
        <v>170</v>
      </c>
    </row>
    <row r="9" spans="1:7" x14ac:dyDescent="0.25">
      <c r="A9" s="4" t="s">
        <v>171</v>
      </c>
      <c r="B9" s="4" t="s">
        <v>165</v>
      </c>
      <c r="C9" s="4" t="s">
        <v>172</v>
      </c>
      <c r="F9" s="43"/>
      <c r="G9" s="3"/>
    </row>
    <row r="10" spans="1:7" x14ac:dyDescent="0.25">
      <c r="A10" s="4">
        <v>1</v>
      </c>
      <c r="B10" s="19">
        <v>-415552.72837018193</v>
      </c>
      <c r="C10" s="44"/>
      <c r="F10" s="1" t="s">
        <v>173</v>
      </c>
      <c r="G10" s="45"/>
    </row>
    <row r="11" spans="1:7" x14ac:dyDescent="0.25">
      <c r="A11" s="4">
        <v>2</v>
      </c>
      <c r="B11" s="19">
        <v>7095424.5689442949</v>
      </c>
      <c r="C11" s="44"/>
      <c r="F11" s="1" t="s">
        <v>174</v>
      </c>
      <c r="G11" s="46"/>
    </row>
    <row r="12" spans="1:7" x14ac:dyDescent="0.25">
      <c r="A12" s="4">
        <v>3</v>
      </c>
      <c r="B12" s="19">
        <v>-546356.77798182634</v>
      </c>
      <c r="C12" s="44"/>
    </row>
    <row r="13" spans="1:7" x14ac:dyDescent="0.25">
      <c r="A13" s="4">
        <v>4</v>
      </c>
      <c r="B13" s="19">
        <v>19400399.491832647</v>
      </c>
      <c r="C13" s="44"/>
      <c r="F13" s="1" t="s">
        <v>38</v>
      </c>
      <c r="G13" s="45"/>
    </row>
    <row r="14" spans="1:7" x14ac:dyDescent="0.25">
      <c r="A14" s="4">
        <v>5</v>
      </c>
      <c r="B14" s="19">
        <v>15401854.23846386</v>
      </c>
      <c r="C14" s="44"/>
    </row>
    <row r="15" spans="1:7" x14ac:dyDescent="0.25">
      <c r="A15" s="4">
        <v>6</v>
      </c>
      <c r="B15" s="19">
        <v>4950437.2482715342</v>
      </c>
      <c r="C15" s="44"/>
    </row>
    <row r="16" spans="1:7" x14ac:dyDescent="0.25">
      <c r="A16" s="4">
        <v>7</v>
      </c>
      <c r="B16" s="19">
        <v>10022549.72918481</v>
      </c>
      <c r="C16" s="44"/>
    </row>
    <row r="17" spans="1:3" x14ac:dyDescent="0.25">
      <c r="A17" s="4">
        <v>8</v>
      </c>
      <c r="B17" s="19">
        <v>1975098.5774415247</v>
      </c>
      <c r="C17" s="44"/>
    </row>
    <row r="18" spans="1:3" x14ac:dyDescent="0.25">
      <c r="A18" s="4">
        <v>9</v>
      </c>
      <c r="B18" s="19">
        <v>1291509.9338522404</v>
      </c>
      <c r="C18" s="44"/>
    </row>
    <row r="19" spans="1:3" x14ac:dyDescent="0.25">
      <c r="A19" s="4">
        <v>10</v>
      </c>
      <c r="B19" s="19">
        <v>6486157.3795480086</v>
      </c>
      <c r="C19" s="44"/>
    </row>
    <row r="20" spans="1:3" x14ac:dyDescent="0.25">
      <c r="A20" s="4">
        <v>11</v>
      </c>
      <c r="B20" s="19">
        <v>-441933.76081744028</v>
      </c>
      <c r="C20" s="44"/>
    </row>
    <row r="21" spans="1:3" x14ac:dyDescent="0.25">
      <c r="A21" s="4">
        <v>12</v>
      </c>
      <c r="B21" s="19">
        <v>8134876.7472008998</v>
      </c>
      <c r="C21" s="44"/>
    </row>
    <row r="22" spans="1:3" x14ac:dyDescent="0.25">
      <c r="A22" s="4">
        <v>13</v>
      </c>
      <c r="B22" s="19">
        <v>-586495.40756333759</v>
      </c>
      <c r="C22" s="44"/>
    </row>
    <row r="23" spans="1:3" x14ac:dyDescent="0.25">
      <c r="A23" s="4">
        <v>14</v>
      </c>
      <c r="B23" s="19">
        <v>-490496.8851158875</v>
      </c>
      <c r="C23" s="44"/>
    </row>
    <row r="24" spans="1:3" x14ac:dyDescent="0.25">
      <c r="A24" s="4">
        <v>15</v>
      </c>
      <c r="B24" s="19">
        <v>16732152.363361146</v>
      </c>
      <c r="C24" s="44"/>
    </row>
    <row r="25" spans="1:3" x14ac:dyDescent="0.25">
      <c r="A25" s="4">
        <v>16</v>
      </c>
      <c r="B25" s="19">
        <v>15514199.224289883</v>
      </c>
      <c r="C25" s="44"/>
    </row>
    <row r="26" spans="1:3" x14ac:dyDescent="0.25">
      <c r="A26" s="4">
        <v>17</v>
      </c>
      <c r="B26" s="19">
        <v>5701977.6524105575</v>
      </c>
      <c r="C26" s="44"/>
    </row>
    <row r="27" spans="1:3" x14ac:dyDescent="0.25">
      <c r="A27" s="4">
        <v>18</v>
      </c>
      <c r="B27" s="19">
        <v>19218593.314142779</v>
      </c>
      <c r="C27" s="44"/>
    </row>
    <row r="28" spans="1:3" x14ac:dyDescent="0.25">
      <c r="A28" s="4">
        <v>19</v>
      </c>
      <c r="B28" s="19">
        <v>4581701.1605495922</v>
      </c>
      <c r="C28" s="44"/>
    </row>
    <row r="29" spans="1:3" x14ac:dyDescent="0.25">
      <c r="A29" s="4">
        <v>20</v>
      </c>
      <c r="B29" s="19">
        <v>7721273.5056820977</v>
      </c>
      <c r="C29" s="44"/>
    </row>
    <row r="30" spans="1:3" x14ac:dyDescent="0.25">
      <c r="A30" s="4">
        <v>21</v>
      </c>
      <c r="B30" s="19">
        <v>17069669.740193065</v>
      </c>
      <c r="C30" s="44"/>
    </row>
    <row r="31" spans="1:3" x14ac:dyDescent="0.25">
      <c r="A31" s="4">
        <v>22</v>
      </c>
      <c r="B31" s="19">
        <v>16713773.638876704</v>
      </c>
      <c r="C31" s="44"/>
    </row>
    <row r="32" spans="1:3" x14ac:dyDescent="0.25">
      <c r="A32" s="4">
        <v>23</v>
      </c>
      <c r="B32" s="19">
        <v>-453505.14619718061</v>
      </c>
      <c r="C32" s="44"/>
    </row>
    <row r="33" spans="1:3" x14ac:dyDescent="0.25">
      <c r="A33" s="4">
        <v>24</v>
      </c>
      <c r="B33" s="19">
        <v>10567765.072327029</v>
      </c>
      <c r="C33" s="44"/>
    </row>
    <row r="34" spans="1:3" x14ac:dyDescent="0.25">
      <c r="A34" s="4">
        <v>25</v>
      </c>
      <c r="B34" s="19">
        <v>5679576.5495906472</v>
      </c>
      <c r="C34" s="44"/>
    </row>
    <row r="35" spans="1:3" x14ac:dyDescent="0.25">
      <c r="A35" s="4">
        <v>26</v>
      </c>
      <c r="B35" s="19">
        <v>8917929.9352497365</v>
      </c>
      <c r="C35" s="44"/>
    </row>
    <row r="36" spans="1:3" x14ac:dyDescent="0.25">
      <c r="A36" s="4">
        <v>27</v>
      </c>
      <c r="B36" s="19">
        <v>-364554.06114656734</v>
      </c>
      <c r="C36" s="44"/>
    </row>
    <row r="37" spans="1:3" x14ac:dyDescent="0.25">
      <c r="A37" s="4">
        <v>28</v>
      </c>
      <c r="B37" s="19">
        <v>3247262.3133125976</v>
      </c>
      <c r="C37" s="44"/>
    </row>
    <row r="38" spans="1:3" x14ac:dyDescent="0.25">
      <c r="A38" s="4">
        <v>29</v>
      </c>
      <c r="B38" s="19">
        <v>-793471.51046421018</v>
      </c>
      <c r="C38" s="44"/>
    </row>
    <row r="39" spans="1:3" x14ac:dyDescent="0.25">
      <c r="A39" s="4">
        <v>30</v>
      </c>
      <c r="B39" s="19">
        <v>14868631.298503596</v>
      </c>
      <c r="C39" s="44"/>
    </row>
    <row r="40" spans="1:3" x14ac:dyDescent="0.25">
      <c r="A40" s="4">
        <v>31</v>
      </c>
      <c r="B40" s="19">
        <v>19651072.918052975</v>
      </c>
      <c r="C40" s="44"/>
    </row>
    <row r="41" spans="1:3" x14ac:dyDescent="0.25">
      <c r="A41" s="4">
        <v>32</v>
      </c>
      <c r="B41" s="19">
        <v>-214824.94912734849</v>
      </c>
      <c r="C41" s="44"/>
    </row>
    <row r="42" spans="1:3" x14ac:dyDescent="0.25">
      <c r="A42" s="4">
        <v>33</v>
      </c>
      <c r="B42" s="19">
        <v>7272419.5891016321</v>
      </c>
      <c r="C42" s="44"/>
    </row>
    <row r="43" spans="1:3" x14ac:dyDescent="0.25">
      <c r="A43" s="4">
        <v>34</v>
      </c>
      <c r="B43" s="19">
        <v>-528327.09165796742</v>
      </c>
      <c r="C43" s="44"/>
    </row>
    <row r="44" spans="1:3" x14ac:dyDescent="0.25">
      <c r="A44" s="4">
        <v>35</v>
      </c>
      <c r="B44" s="19">
        <v>17912808.302612226</v>
      </c>
      <c r="C44" s="44"/>
    </row>
    <row r="45" spans="1:3" x14ac:dyDescent="0.25">
      <c r="A45" s="4">
        <v>36</v>
      </c>
      <c r="B45" s="19">
        <v>-437994.07524572016</v>
      </c>
      <c r="C45" s="44"/>
    </row>
    <row r="46" spans="1:3" x14ac:dyDescent="0.25">
      <c r="A46" s="4">
        <v>37</v>
      </c>
      <c r="B46" s="19">
        <v>16120269.297136595</v>
      </c>
      <c r="C46" s="44"/>
    </row>
    <row r="47" spans="1:3" x14ac:dyDescent="0.25">
      <c r="A47" s="4">
        <v>38</v>
      </c>
      <c r="B47" s="19">
        <v>-415109.05825537932</v>
      </c>
      <c r="C47" s="44"/>
    </row>
    <row r="48" spans="1:3" x14ac:dyDescent="0.25">
      <c r="A48" s="4">
        <v>39</v>
      </c>
      <c r="B48" s="19">
        <v>-430580.48361182725</v>
      </c>
      <c r="C48" s="44"/>
    </row>
    <row r="49" spans="1:3" x14ac:dyDescent="0.25">
      <c r="A49" s="4">
        <v>40</v>
      </c>
      <c r="B49" s="19">
        <v>-540114.43167835835</v>
      </c>
      <c r="C49" s="44"/>
    </row>
    <row r="50" spans="1:3" x14ac:dyDescent="0.25">
      <c r="A50" s="4">
        <v>41</v>
      </c>
      <c r="B50" s="19">
        <v>-458383.33806456433</v>
      </c>
      <c r="C50" s="44"/>
    </row>
    <row r="51" spans="1:3" x14ac:dyDescent="0.25">
      <c r="A51" s="4">
        <v>42</v>
      </c>
      <c r="B51" s="19">
        <v>-451829.2076630498</v>
      </c>
      <c r="C51" s="44"/>
    </row>
    <row r="52" spans="1:3" x14ac:dyDescent="0.25">
      <c r="A52" s="4">
        <v>43</v>
      </c>
      <c r="B52" s="19">
        <v>-138622.138103512</v>
      </c>
      <c r="C52" s="44"/>
    </row>
    <row r="53" spans="1:3" x14ac:dyDescent="0.25">
      <c r="A53" s="4">
        <v>44</v>
      </c>
      <c r="B53" s="19">
        <v>-434201.52154771693</v>
      </c>
      <c r="C53" s="44"/>
    </row>
    <row r="54" spans="1:3" x14ac:dyDescent="0.25">
      <c r="A54" s="4">
        <v>45</v>
      </c>
      <c r="B54" s="19">
        <v>6161377.9514987059</v>
      </c>
      <c r="C54" s="44"/>
    </row>
    <row r="55" spans="1:3" x14ac:dyDescent="0.25">
      <c r="A55" s="4">
        <v>46</v>
      </c>
      <c r="B55" s="19">
        <v>11674503.997666771</v>
      </c>
      <c r="C55" s="44"/>
    </row>
    <row r="56" spans="1:3" x14ac:dyDescent="0.25">
      <c r="A56" s="4">
        <v>47</v>
      </c>
      <c r="B56" s="19">
        <v>9934087.6082624774</v>
      </c>
      <c r="C56" s="44"/>
    </row>
    <row r="57" spans="1:3" x14ac:dyDescent="0.25">
      <c r="A57" s="4">
        <v>48</v>
      </c>
      <c r="B57" s="19">
        <v>9672452.2189063914</v>
      </c>
      <c r="C57" s="44"/>
    </row>
    <row r="58" spans="1:3" x14ac:dyDescent="0.25">
      <c r="A58" s="4">
        <v>49</v>
      </c>
      <c r="B58" s="19">
        <v>-478057.60308475792</v>
      </c>
      <c r="C58" s="44"/>
    </row>
    <row r="59" spans="1:3" x14ac:dyDescent="0.25">
      <c r="A59" s="4">
        <v>50</v>
      </c>
      <c r="B59" s="19">
        <v>-377731.03167136159</v>
      </c>
      <c r="C59" s="44"/>
    </row>
    <row r="60" spans="1:3" x14ac:dyDescent="0.25">
      <c r="A60" s="4">
        <v>51</v>
      </c>
      <c r="B60" s="19">
        <v>17286592.973604184</v>
      </c>
      <c r="C60" s="44"/>
    </row>
    <row r="61" spans="1:3" x14ac:dyDescent="0.25">
      <c r="A61" s="4">
        <v>52</v>
      </c>
      <c r="B61" s="19">
        <v>20968163.395204961</v>
      </c>
      <c r="C61" s="44"/>
    </row>
    <row r="62" spans="1:3" x14ac:dyDescent="0.25">
      <c r="A62" s="4">
        <v>53</v>
      </c>
      <c r="B62" s="19">
        <v>-517661.83028050425</v>
      </c>
      <c r="C62" s="44"/>
    </row>
    <row r="63" spans="1:3" x14ac:dyDescent="0.25">
      <c r="A63" s="4">
        <v>54</v>
      </c>
      <c r="B63" s="19">
        <v>8241314.8845434468</v>
      </c>
      <c r="C63" s="44"/>
    </row>
    <row r="64" spans="1:3" x14ac:dyDescent="0.25">
      <c r="A64" s="4">
        <v>55</v>
      </c>
      <c r="B64" s="19">
        <v>16993570.746970356</v>
      </c>
      <c r="C64" s="44"/>
    </row>
    <row r="65" spans="1:3" x14ac:dyDescent="0.25">
      <c r="A65" s="4">
        <v>56</v>
      </c>
      <c r="B65" s="19">
        <v>15070867.951927215</v>
      </c>
      <c r="C65" s="44"/>
    </row>
    <row r="66" spans="1:3" x14ac:dyDescent="0.25">
      <c r="A66" s="4">
        <v>57</v>
      </c>
      <c r="B66" s="19">
        <v>17691766.84158906</v>
      </c>
      <c r="C66" s="44"/>
    </row>
    <row r="67" spans="1:3" x14ac:dyDescent="0.25">
      <c r="A67" s="4">
        <v>58</v>
      </c>
      <c r="B67" s="19">
        <v>-316870.76173713541</v>
      </c>
      <c r="C67" s="44"/>
    </row>
    <row r="68" spans="1:3" x14ac:dyDescent="0.25">
      <c r="A68" s="4">
        <v>59</v>
      </c>
      <c r="B68" s="19">
        <v>-470346.84070827626</v>
      </c>
      <c r="C68" s="44"/>
    </row>
    <row r="69" spans="1:3" x14ac:dyDescent="0.25">
      <c r="A69" s="4">
        <v>60</v>
      </c>
      <c r="B69" s="19">
        <v>12150052.251403302</v>
      </c>
      <c r="C69" s="44"/>
    </row>
    <row r="70" spans="1:3" x14ac:dyDescent="0.25">
      <c r="A70" s="4">
        <v>61</v>
      </c>
      <c r="B70" s="19">
        <v>16456833.583448514</v>
      </c>
      <c r="C70" s="44"/>
    </row>
    <row r="71" spans="1:3" x14ac:dyDescent="0.25">
      <c r="A71" s="4">
        <v>62</v>
      </c>
      <c r="B71" s="19">
        <v>-663868.46983272629</v>
      </c>
      <c r="C71" s="44"/>
    </row>
    <row r="72" spans="1:3" x14ac:dyDescent="0.25">
      <c r="A72" s="4">
        <v>63</v>
      </c>
      <c r="B72" s="19">
        <v>-587164.36861021246</v>
      </c>
      <c r="C72" s="44"/>
    </row>
    <row r="73" spans="1:3" x14ac:dyDescent="0.25">
      <c r="A73" s="4">
        <v>64</v>
      </c>
      <c r="B73" s="19">
        <v>14539386.210722819</v>
      </c>
      <c r="C73" s="44"/>
    </row>
    <row r="74" spans="1:3" x14ac:dyDescent="0.25">
      <c r="A74" s="4">
        <v>65</v>
      </c>
      <c r="B74" s="19">
        <v>14119959.778786365</v>
      </c>
      <c r="C74" s="44"/>
    </row>
    <row r="75" spans="1:3" x14ac:dyDescent="0.25">
      <c r="A75" s="4">
        <v>66</v>
      </c>
      <c r="B75" s="19">
        <v>5390709.5518103261</v>
      </c>
      <c r="C75" s="44"/>
    </row>
    <row r="76" spans="1:3" x14ac:dyDescent="0.25">
      <c r="A76" s="4">
        <v>67</v>
      </c>
      <c r="B76" s="19">
        <v>-399779.50381419208</v>
      </c>
      <c r="C76" s="44"/>
    </row>
    <row r="77" spans="1:3" x14ac:dyDescent="0.25">
      <c r="A77" s="4">
        <v>68</v>
      </c>
      <c r="B77" s="19">
        <v>-468322.18504473229</v>
      </c>
      <c r="C77" s="44"/>
    </row>
    <row r="78" spans="1:3" x14ac:dyDescent="0.25">
      <c r="A78" s="4">
        <v>69</v>
      </c>
      <c r="B78" s="19">
        <v>-739368.58497000381</v>
      </c>
      <c r="C78" s="44"/>
    </row>
    <row r="79" spans="1:3" x14ac:dyDescent="0.25">
      <c r="A79" s="4">
        <v>70</v>
      </c>
      <c r="B79" s="19">
        <v>17241137.895723939</v>
      </c>
      <c r="C79" s="44"/>
    </row>
    <row r="80" spans="1:3" x14ac:dyDescent="0.25">
      <c r="A80" s="4">
        <v>71</v>
      </c>
      <c r="B80" s="19">
        <v>-461338.3749595714</v>
      </c>
      <c r="C80" s="44"/>
    </row>
    <row r="81" spans="1:3" x14ac:dyDescent="0.25">
      <c r="A81" s="4">
        <v>72</v>
      </c>
      <c r="B81" s="19">
        <v>-493826.13712879957</v>
      </c>
      <c r="C81" s="44"/>
    </row>
    <row r="82" spans="1:3" x14ac:dyDescent="0.25">
      <c r="A82" s="4">
        <v>73</v>
      </c>
      <c r="B82" s="19">
        <v>17624015.479645722</v>
      </c>
      <c r="C82" s="44"/>
    </row>
    <row r="83" spans="1:3" x14ac:dyDescent="0.25">
      <c r="A83" s="4">
        <v>74</v>
      </c>
      <c r="B83" s="19">
        <v>-609143.07104578067</v>
      </c>
      <c r="C83" s="44"/>
    </row>
    <row r="84" spans="1:3" x14ac:dyDescent="0.25">
      <c r="A84" s="4">
        <v>75</v>
      </c>
      <c r="B84" s="19">
        <v>11481307.815849187</v>
      </c>
      <c r="C84" s="44"/>
    </row>
    <row r="85" spans="1:3" x14ac:dyDescent="0.25">
      <c r="A85" s="4">
        <v>76</v>
      </c>
      <c r="B85" s="19">
        <v>9917082.2150690369</v>
      </c>
      <c r="C85" s="44"/>
    </row>
    <row r="86" spans="1:3" x14ac:dyDescent="0.25">
      <c r="A86" s="4">
        <v>77</v>
      </c>
      <c r="B86" s="19">
        <v>-494657.44072020566</v>
      </c>
      <c r="C86" s="44"/>
    </row>
    <row r="87" spans="1:3" x14ac:dyDescent="0.25">
      <c r="A87" s="4">
        <v>78</v>
      </c>
      <c r="B87" s="19">
        <v>5243700.7012144383</v>
      </c>
      <c r="C87" s="44"/>
    </row>
    <row r="88" spans="1:3" x14ac:dyDescent="0.25">
      <c r="A88" s="4">
        <v>79</v>
      </c>
      <c r="B88" s="19">
        <v>-566433.34223904391</v>
      </c>
      <c r="C88" s="44"/>
    </row>
    <row r="89" spans="1:3" x14ac:dyDescent="0.25">
      <c r="A89" s="4">
        <v>80</v>
      </c>
      <c r="B89" s="19">
        <v>2333943.4531695712</v>
      </c>
      <c r="C89" s="44"/>
    </row>
    <row r="90" spans="1:3" x14ac:dyDescent="0.25">
      <c r="A90" s="4">
        <v>81</v>
      </c>
      <c r="B90" s="19">
        <v>13666398.002214955</v>
      </c>
      <c r="C90" s="44"/>
    </row>
    <row r="91" spans="1:3" x14ac:dyDescent="0.25">
      <c r="A91" s="4">
        <v>82</v>
      </c>
      <c r="B91" s="19">
        <v>11990610.574417308</v>
      </c>
      <c r="C91" s="44"/>
    </row>
    <row r="92" spans="1:3" x14ac:dyDescent="0.25">
      <c r="A92" s="4">
        <v>83</v>
      </c>
      <c r="B92" s="19">
        <v>-642809.70872035669</v>
      </c>
      <c r="C92" s="44"/>
    </row>
    <row r="93" spans="1:3" x14ac:dyDescent="0.25">
      <c r="A93" s="4">
        <v>84</v>
      </c>
      <c r="B93" s="19">
        <v>-450847.25251110591</v>
      </c>
      <c r="C93" s="44"/>
    </row>
    <row r="94" spans="1:3" x14ac:dyDescent="0.25">
      <c r="A94" s="4">
        <v>85</v>
      </c>
      <c r="B94" s="19">
        <v>4287289.3923663609</v>
      </c>
      <c r="C94" s="44"/>
    </row>
    <row r="95" spans="1:3" x14ac:dyDescent="0.25">
      <c r="A95" s="4">
        <v>86</v>
      </c>
      <c r="B95" s="19">
        <v>6983427.0956256567</v>
      </c>
      <c r="C95" s="44"/>
    </row>
    <row r="96" spans="1:3" x14ac:dyDescent="0.25">
      <c r="A96" s="4">
        <v>87</v>
      </c>
      <c r="B96" s="19">
        <v>-451473.19055874797</v>
      </c>
      <c r="C96" s="44"/>
    </row>
    <row r="97" spans="1:3" x14ac:dyDescent="0.25">
      <c r="A97" s="4">
        <v>88</v>
      </c>
      <c r="B97" s="19">
        <v>-542875.08351082494</v>
      </c>
      <c r="C97" s="44"/>
    </row>
    <row r="98" spans="1:3" x14ac:dyDescent="0.25">
      <c r="A98" s="4">
        <v>89</v>
      </c>
      <c r="B98" s="19">
        <v>-552410.5294220607</v>
      </c>
      <c r="C98" s="44"/>
    </row>
    <row r="99" spans="1:3" x14ac:dyDescent="0.25">
      <c r="A99" s="4">
        <v>90</v>
      </c>
      <c r="B99" s="19">
        <v>9667649.4037291501</v>
      </c>
      <c r="C99" s="44"/>
    </row>
    <row r="100" spans="1:3" x14ac:dyDescent="0.25">
      <c r="A100" s="4">
        <v>91</v>
      </c>
      <c r="B100" s="19">
        <v>-619189.38146994903</v>
      </c>
      <c r="C100" s="44"/>
    </row>
    <row r="101" spans="1:3" x14ac:dyDescent="0.25">
      <c r="A101" s="4">
        <v>92</v>
      </c>
      <c r="B101" s="19">
        <v>-496689.60395404877</v>
      </c>
      <c r="C101" s="44"/>
    </row>
    <row r="102" spans="1:3" x14ac:dyDescent="0.25">
      <c r="A102" s="4">
        <v>93</v>
      </c>
      <c r="B102" s="19">
        <v>-411875.50332214712</v>
      </c>
      <c r="C102" s="44"/>
    </row>
    <row r="103" spans="1:3" x14ac:dyDescent="0.25">
      <c r="A103" s="4">
        <v>94</v>
      </c>
      <c r="B103" s="19">
        <v>-402362.97886260465</v>
      </c>
      <c r="C103" s="44"/>
    </row>
    <row r="104" spans="1:3" x14ac:dyDescent="0.25">
      <c r="A104" s="4">
        <v>95</v>
      </c>
      <c r="B104" s="19">
        <v>11254407.153654296</v>
      </c>
      <c r="C104" s="44"/>
    </row>
    <row r="105" spans="1:3" x14ac:dyDescent="0.25">
      <c r="A105" s="4">
        <v>96</v>
      </c>
      <c r="B105" s="47">
        <f>'Q2(a)(cash flow)'!B31</f>
        <v>0</v>
      </c>
      <c r="C105" s="44"/>
    </row>
    <row r="106" spans="1:3" x14ac:dyDescent="0.25">
      <c r="A106" s="4">
        <v>97</v>
      </c>
      <c r="B106" s="47">
        <f>'Q2(a)(cash flow)'!B48</f>
        <v>0</v>
      </c>
      <c r="C106" s="44"/>
    </row>
    <row r="107" spans="1:3" x14ac:dyDescent="0.25">
      <c r="A107" s="4">
        <v>98</v>
      </c>
      <c r="B107" s="47">
        <f>'Q2(a)(cash flow)'!B65</f>
        <v>0</v>
      </c>
      <c r="C107" s="44"/>
    </row>
    <row r="108" spans="1:3" x14ac:dyDescent="0.25">
      <c r="A108" s="4">
        <v>99</v>
      </c>
      <c r="B108" s="47">
        <f>'Q2(a)(cash flow)'!B82</f>
        <v>0</v>
      </c>
      <c r="C108" s="44"/>
    </row>
    <row r="109" spans="1:3" x14ac:dyDescent="0.25">
      <c r="A109" s="4">
        <v>100</v>
      </c>
      <c r="B109" s="47">
        <f>'Q2(a)(cash flow)'!B99</f>
        <v>0</v>
      </c>
      <c r="C109" s="44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49" customWidth="1"/>
    <col min="2" max="2" width="13.140625" style="50" customWidth="1"/>
    <col min="3" max="3" width="14.28515625" style="50" customWidth="1"/>
    <col min="4" max="4" width="13.7109375" style="50" customWidth="1"/>
    <col min="5" max="5" width="9.140625" style="49"/>
    <col min="6" max="6" width="11.85546875" style="51" customWidth="1"/>
    <col min="7" max="7" width="10.85546875" style="51" customWidth="1"/>
    <col min="8" max="8" width="12" style="49" customWidth="1"/>
    <col min="9" max="9" width="9.140625" style="52"/>
    <col min="10" max="16384" width="9.140625" style="49"/>
  </cols>
  <sheetData>
    <row r="1" spans="1:11" ht="13.9" x14ac:dyDescent="0.25">
      <c r="A1" s="48" t="s">
        <v>121</v>
      </c>
      <c r="B1" s="49"/>
    </row>
    <row r="2" spans="1:11" ht="13.9" x14ac:dyDescent="0.25">
      <c r="A2" s="48" t="s">
        <v>122</v>
      </c>
      <c r="B2" s="49"/>
    </row>
    <row r="3" spans="1:11" x14ac:dyDescent="0.25">
      <c r="A3" s="48" t="s">
        <v>123</v>
      </c>
      <c r="B3" s="49"/>
    </row>
    <row r="4" spans="1:11" x14ac:dyDescent="0.25">
      <c r="A4" s="48" t="s">
        <v>124</v>
      </c>
      <c r="B4" s="49"/>
    </row>
    <row r="5" spans="1:11" ht="13.9" x14ac:dyDescent="0.25">
      <c r="A5" s="48" t="s">
        <v>125</v>
      </c>
      <c r="B5" s="49"/>
    </row>
    <row r="6" spans="1:11" ht="13.9" x14ac:dyDescent="0.25">
      <c r="A6" s="48" t="s">
        <v>126</v>
      </c>
      <c r="B6" s="49"/>
    </row>
    <row r="8" spans="1:11" ht="13.9" x14ac:dyDescent="0.25">
      <c r="F8" s="53" t="s">
        <v>175</v>
      </c>
    </row>
    <row r="9" spans="1:11" ht="29.25" customHeight="1" x14ac:dyDescent="0.25">
      <c r="B9" s="186" t="s">
        <v>176</v>
      </c>
      <c r="C9" s="187"/>
    </row>
    <row r="10" spans="1:11" ht="41.25" customHeight="1" x14ac:dyDescent="0.25">
      <c r="A10" s="54" t="s">
        <v>177</v>
      </c>
      <c r="B10" s="55" t="s">
        <v>178</v>
      </c>
      <c r="C10" s="55" t="s">
        <v>179</v>
      </c>
      <c r="D10" s="55" t="s">
        <v>180</v>
      </c>
      <c r="F10" s="56" t="s">
        <v>181</v>
      </c>
      <c r="G10" s="56" t="s">
        <v>182</v>
      </c>
      <c r="H10" s="56" t="s">
        <v>183</v>
      </c>
    </row>
    <row r="11" spans="1:11" ht="13.9" x14ac:dyDescent="0.25">
      <c r="A11" s="49" t="s">
        <v>184</v>
      </c>
      <c r="B11" s="75">
        <v>200</v>
      </c>
      <c r="C11" s="75">
        <v>20</v>
      </c>
      <c r="D11" s="75">
        <v>210</v>
      </c>
      <c r="F11" s="58"/>
      <c r="G11" s="58"/>
      <c r="H11" s="49" t="s">
        <v>185</v>
      </c>
      <c r="K11" s="59"/>
    </row>
    <row r="12" spans="1:11" ht="13.9" x14ac:dyDescent="0.25">
      <c r="A12" s="49" t="s">
        <v>186</v>
      </c>
      <c r="B12" s="75">
        <v>40</v>
      </c>
      <c r="C12" s="75">
        <v>5</v>
      </c>
      <c r="D12" s="75">
        <v>45</v>
      </c>
      <c r="F12" s="58"/>
      <c r="G12" s="58"/>
      <c r="H12" s="49" t="s">
        <v>185</v>
      </c>
      <c r="K12" s="59"/>
    </row>
    <row r="14" spans="1:11" ht="60.75" customHeight="1" x14ac:dyDescent="0.25">
      <c r="G14" s="56" t="s">
        <v>187</v>
      </c>
    </row>
    <row r="15" spans="1:11" ht="18.75" x14ac:dyDescent="0.3">
      <c r="A15" s="60" t="s">
        <v>188</v>
      </c>
      <c r="E15" s="61"/>
      <c r="F15" s="52"/>
      <c r="G15" s="58"/>
      <c r="H15" s="49" t="s">
        <v>189</v>
      </c>
      <c r="I15" s="62"/>
      <c r="J15" s="63"/>
    </row>
    <row r="16" spans="1:11" ht="13.9" x14ac:dyDescent="0.25">
      <c r="F16" s="64"/>
      <c r="G16" s="65"/>
      <c r="H16" s="63"/>
      <c r="I16" s="62"/>
      <c r="J16" s="63"/>
    </row>
    <row r="17" spans="6:6" ht="13.9" x14ac:dyDescent="0.25">
      <c r="F17" s="52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49"/>
    <col min="2" max="2" width="13.85546875" style="49" customWidth="1"/>
    <col min="3" max="3" width="10.5703125" style="49" bestFit="1" customWidth="1"/>
    <col min="4" max="4" width="9.5703125" style="49" customWidth="1"/>
    <col min="5" max="5" width="9.85546875" style="49" customWidth="1"/>
    <col min="6" max="16384" width="9.140625" style="49"/>
  </cols>
  <sheetData>
    <row r="1" spans="1:5" ht="13.9" x14ac:dyDescent="0.25">
      <c r="A1" s="48" t="s">
        <v>121</v>
      </c>
    </row>
    <row r="2" spans="1:5" ht="13.9" x14ac:dyDescent="0.25">
      <c r="A2" s="48" t="s">
        <v>122</v>
      </c>
    </row>
    <row r="3" spans="1:5" x14ac:dyDescent="0.25">
      <c r="A3" s="48" t="s">
        <v>123</v>
      </c>
    </row>
    <row r="4" spans="1:5" x14ac:dyDescent="0.25">
      <c r="A4" s="48" t="s">
        <v>124</v>
      </c>
    </row>
    <row r="5" spans="1:5" ht="13.9" x14ac:dyDescent="0.25">
      <c r="A5" s="48" t="s">
        <v>125</v>
      </c>
    </row>
    <row r="6" spans="1:5" ht="13.9" x14ac:dyDescent="0.25">
      <c r="A6" s="48" t="s">
        <v>126</v>
      </c>
    </row>
    <row r="7" spans="1:5" ht="14.45" thickBot="1" x14ac:dyDescent="0.3"/>
    <row r="8" spans="1:5" ht="15.6" thickTop="1" thickBot="1" x14ac:dyDescent="0.35">
      <c r="A8" s="188" t="s">
        <v>190</v>
      </c>
      <c r="B8" s="189"/>
      <c r="C8" s="189"/>
      <c r="D8" s="189"/>
      <c r="E8" s="190"/>
    </row>
    <row r="9" spans="1:5" ht="14.45" thickTop="1" x14ac:dyDescent="0.25"/>
    <row r="10" spans="1:5" ht="13.9" x14ac:dyDescent="0.25">
      <c r="C10" s="191" t="s">
        <v>191</v>
      </c>
      <c r="D10" s="192"/>
      <c r="E10" s="193"/>
    </row>
    <row r="11" spans="1:5" ht="27.6" x14ac:dyDescent="0.25">
      <c r="A11" s="54" t="s">
        <v>192</v>
      </c>
      <c r="B11" s="54" t="s">
        <v>193</v>
      </c>
      <c r="C11" s="54" t="s">
        <v>184</v>
      </c>
      <c r="D11" s="54" t="s">
        <v>186</v>
      </c>
      <c r="E11" s="55" t="s">
        <v>194</v>
      </c>
    </row>
    <row r="12" spans="1:5" ht="13.9" x14ac:dyDescent="0.25">
      <c r="A12" s="49">
        <v>1</v>
      </c>
      <c r="B12" s="49">
        <v>1877</v>
      </c>
      <c r="C12" s="49">
        <v>274</v>
      </c>
      <c r="D12" s="49">
        <v>69</v>
      </c>
      <c r="E12" s="49">
        <v>343</v>
      </c>
    </row>
    <row r="13" spans="1:5" ht="13.9" x14ac:dyDescent="0.25">
      <c r="A13" s="49">
        <f>+A12+1</f>
        <v>2</v>
      </c>
      <c r="B13" s="49">
        <v>7177</v>
      </c>
      <c r="C13" s="49">
        <v>272</v>
      </c>
      <c r="D13" s="49">
        <v>69</v>
      </c>
      <c r="E13" s="49">
        <v>341</v>
      </c>
    </row>
    <row r="14" spans="1:5" ht="13.9" x14ac:dyDescent="0.25">
      <c r="A14" s="49">
        <f t="shared" ref="A14:A77" si="0">+A13+1</f>
        <v>3</v>
      </c>
      <c r="B14" s="49">
        <v>8945</v>
      </c>
      <c r="C14" s="49">
        <v>271</v>
      </c>
      <c r="D14" s="49">
        <v>69</v>
      </c>
      <c r="E14" s="49">
        <v>340</v>
      </c>
    </row>
    <row r="15" spans="1:5" ht="13.9" x14ac:dyDescent="0.25">
      <c r="A15" s="49">
        <f t="shared" si="0"/>
        <v>4</v>
      </c>
      <c r="B15" s="49">
        <v>8614</v>
      </c>
      <c r="C15" s="49">
        <v>263</v>
      </c>
      <c r="D15" s="49">
        <v>67</v>
      </c>
      <c r="E15" s="49">
        <v>330</v>
      </c>
    </row>
    <row r="16" spans="1:5" ht="13.9" x14ac:dyDescent="0.25">
      <c r="A16" s="49">
        <f t="shared" si="0"/>
        <v>5</v>
      </c>
      <c r="B16" s="49">
        <v>1778</v>
      </c>
      <c r="C16" s="49">
        <v>263</v>
      </c>
      <c r="D16" s="49">
        <v>66</v>
      </c>
      <c r="E16" s="49">
        <v>329</v>
      </c>
    </row>
    <row r="17" spans="1:5" ht="13.9" x14ac:dyDescent="0.25">
      <c r="A17" s="49">
        <f t="shared" si="0"/>
        <v>6</v>
      </c>
      <c r="B17" s="49">
        <v>4555</v>
      </c>
      <c r="C17" s="49">
        <v>264</v>
      </c>
      <c r="D17" s="49">
        <v>63</v>
      </c>
      <c r="E17" s="49">
        <v>327</v>
      </c>
    </row>
    <row r="18" spans="1:5" ht="13.9" x14ac:dyDescent="0.25">
      <c r="A18" s="49">
        <f t="shared" si="0"/>
        <v>7</v>
      </c>
      <c r="B18" s="49">
        <v>8932</v>
      </c>
      <c r="C18" s="49">
        <v>263</v>
      </c>
      <c r="D18" s="49">
        <v>64</v>
      </c>
      <c r="E18" s="49">
        <v>327</v>
      </c>
    </row>
    <row r="19" spans="1:5" ht="13.9" x14ac:dyDescent="0.25">
      <c r="A19" s="49">
        <f t="shared" si="0"/>
        <v>8</v>
      </c>
      <c r="B19" s="49">
        <v>3385</v>
      </c>
      <c r="C19" s="49">
        <v>261</v>
      </c>
      <c r="D19" s="49">
        <v>64</v>
      </c>
      <c r="E19" s="49">
        <v>325</v>
      </c>
    </row>
    <row r="20" spans="1:5" ht="13.9" x14ac:dyDescent="0.25">
      <c r="A20" s="49">
        <f t="shared" si="0"/>
        <v>9</v>
      </c>
      <c r="B20" s="49">
        <v>9380</v>
      </c>
      <c r="C20" s="49">
        <v>260</v>
      </c>
      <c r="D20" s="49">
        <v>65</v>
      </c>
      <c r="E20" s="49">
        <v>325</v>
      </c>
    </row>
    <row r="21" spans="1:5" ht="13.9" x14ac:dyDescent="0.25">
      <c r="A21" s="49">
        <f t="shared" si="0"/>
        <v>10</v>
      </c>
      <c r="B21" s="49">
        <v>1869</v>
      </c>
      <c r="C21" s="49">
        <v>260</v>
      </c>
      <c r="D21" s="49">
        <v>64</v>
      </c>
      <c r="E21" s="49">
        <v>324</v>
      </c>
    </row>
    <row r="22" spans="1:5" ht="13.9" x14ac:dyDescent="0.25">
      <c r="A22" s="49">
        <f t="shared" si="0"/>
        <v>11</v>
      </c>
      <c r="B22" s="49">
        <v>7655</v>
      </c>
      <c r="C22" s="49">
        <v>261</v>
      </c>
      <c r="D22" s="49">
        <v>63</v>
      </c>
      <c r="E22" s="49">
        <v>324</v>
      </c>
    </row>
    <row r="23" spans="1:5" ht="13.9" x14ac:dyDescent="0.25">
      <c r="A23" s="49">
        <f t="shared" si="0"/>
        <v>12</v>
      </c>
      <c r="B23" s="49">
        <v>9105</v>
      </c>
      <c r="C23" s="49">
        <v>260</v>
      </c>
      <c r="D23" s="49">
        <v>63</v>
      </c>
      <c r="E23" s="49">
        <v>323</v>
      </c>
    </row>
    <row r="24" spans="1:5" ht="13.9" x14ac:dyDescent="0.25">
      <c r="A24" s="49">
        <f t="shared" si="0"/>
        <v>13</v>
      </c>
      <c r="B24" s="49">
        <v>8647</v>
      </c>
      <c r="C24" s="49">
        <v>256</v>
      </c>
      <c r="D24" s="49">
        <v>64</v>
      </c>
      <c r="E24" s="49">
        <v>320</v>
      </c>
    </row>
    <row r="25" spans="1:5" ht="13.9" x14ac:dyDescent="0.25">
      <c r="A25" s="49">
        <f t="shared" si="0"/>
        <v>14</v>
      </c>
      <c r="B25" s="49">
        <v>6865</v>
      </c>
      <c r="C25" s="49">
        <v>257</v>
      </c>
      <c r="D25" s="49">
        <v>62</v>
      </c>
      <c r="E25" s="49">
        <v>319</v>
      </c>
    </row>
    <row r="26" spans="1:5" ht="13.9" x14ac:dyDescent="0.25">
      <c r="A26" s="49">
        <f t="shared" si="0"/>
        <v>15</v>
      </c>
      <c r="B26" s="49">
        <v>975</v>
      </c>
      <c r="C26" s="49">
        <v>255</v>
      </c>
      <c r="D26" s="49">
        <v>63</v>
      </c>
      <c r="E26" s="49">
        <v>318</v>
      </c>
    </row>
    <row r="27" spans="1:5" x14ac:dyDescent="0.25">
      <c r="A27" s="49">
        <f t="shared" si="0"/>
        <v>16</v>
      </c>
      <c r="B27" s="49">
        <v>1980</v>
      </c>
      <c r="C27" s="49">
        <v>256</v>
      </c>
      <c r="D27" s="49">
        <v>62</v>
      </c>
      <c r="E27" s="49">
        <v>318</v>
      </c>
    </row>
    <row r="28" spans="1:5" x14ac:dyDescent="0.25">
      <c r="A28" s="49">
        <f t="shared" si="0"/>
        <v>17</v>
      </c>
      <c r="B28" s="49">
        <v>4096</v>
      </c>
      <c r="C28" s="49">
        <v>254</v>
      </c>
      <c r="D28" s="49">
        <v>64</v>
      </c>
      <c r="E28" s="49">
        <v>318</v>
      </c>
    </row>
    <row r="29" spans="1:5" x14ac:dyDescent="0.25">
      <c r="A29" s="49">
        <f t="shared" si="0"/>
        <v>18</v>
      </c>
      <c r="B29" s="49">
        <v>3104</v>
      </c>
      <c r="C29" s="49">
        <v>259</v>
      </c>
      <c r="D29" s="49">
        <v>58</v>
      </c>
      <c r="E29" s="49">
        <v>317</v>
      </c>
    </row>
    <row r="30" spans="1:5" x14ac:dyDescent="0.25">
      <c r="A30" s="49">
        <f t="shared" si="0"/>
        <v>19</v>
      </c>
      <c r="B30" s="49">
        <v>4919</v>
      </c>
      <c r="C30" s="49">
        <v>254</v>
      </c>
      <c r="D30" s="49">
        <v>63</v>
      </c>
      <c r="E30" s="49">
        <v>317</v>
      </c>
    </row>
    <row r="31" spans="1:5" x14ac:dyDescent="0.25">
      <c r="A31" s="49">
        <f t="shared" si="0"/>
        <v>20</v>
      </c>
      <c r="B31" s="49">
        <v>9833</v>
      </c>
      <c r="C31" s="49">
        <v>256</v>
      </c>
      <c r="D31" s="49">
        <v>61</v>
      </c>
      <c r="E31" s="49">
        <v>317</v>
      </c>
    </row>
    <row r="32" spans="1:5" x14ac:dyDescent="0.25">
      <c r="A32" s="49">
        <f t="shared" si="0"/>
        <v>21</v>
      </c>
      <c r="B32" s="49">
        <v>4644</v>
      </c>
      <c r="C32" s="49">
        <v>255</v>
      </c>
      <c r="D32" s="49">
        <v>61</v>
      </c>
      <c r="E32" s="49">
        <v>316</v>
      </c>
    </row>
    <row r="33" spans="1:5" x14ac:dyDescent="0.25">
      <c r="A33" s="49">
        <f t="shared" si="0"/>
        <v>22</v>
      </c>
      <c r="B33" s="49">
        <v>1747</v>
      </c>
      <c r="C33" s="49">
        <v>257</v>
      </c>
      <c r="D33" s="49">
        <v>58</v>
      </c>
      <c r="E33" s="49">
        <v>315</v>
      </c>
    </row>
    <row r="34" spans="1:5" x14ac:dyDescent="0.25">
      <c r="A34" s="49">
        <f t="shared" si="0"/>
        <v>23</v>
      </c>
      <c r="B34" s="49">
        <v>2428</v>
      </c>
      <c r="C34" s="49">
        <v>252</v>
      </c>
      <c r="D34" s="49">
        <v>63</v>
      </c>
      <c r="E34" s="49">
        <v>315</v>
      </c>
    </row>
    <row r="35" spans="1:5" x14ac:dyDescent="0.25">
      <c r="A35" s="49">
        <f t="shared" si="0"/>
        <v>24</v>
      </c>
      <c r="B35" s="49">
        <v>9696</v>
      </c>
      <c r="C35" s="49">
        <v>252</v>
      </c>
      <c r="D35" s="49">
        <v>63</v>
      </c>
      <c r="E35" s="49">
        <v>315</v>
      </c>
    </row>
    <row r="36" spans="1:5" x14ac:dyDescent="0.25">
      <c r="A36" s="49">
        <f t="shared" si="0"/>
        <v>25</v>
      </c>
      <c r="B36" s="49">
        <v>124</v>
      </c>
      <c r="C36" s="49">
        <v>250</v>
      </c>
      <c r="D36" s="49">
        <v>64</v>
      </c>
      <c r="E36" s="49">
        <v>314</v>
      </c>
    </row>
    <row r="37" spans="1:5" x14ac:dyDescent="0.25">
      <c r="A37" s="49">
        <f t="shared" si="0"/>
        <v>26</v>
      </c>
      <c r="B37" s="49">
        <v>214</v>
      </c>
      <c r="C37" s="49">
        <v>252</v>
      </c>
      <c r="D37" s="49">
        <v>62</v>
      </c>
      <c r="E37" s="49">
        <v>314</v>
      </c>
    </row>
    <row r="38" spans="1:5" x14ac:dyDescent="0.25">
      <c r="A38" s="49">
        <f t="shared" si="0"/>
        <v>27</v>
      </c>
      <c r="B38" s="49">
        <v>1943</v>
      </c>
      <c r="C38" s="49">
        <v>256</v>
      </c>
      <c r="D38" s="49">
        <v>58</v>
      </c>
      <c r="E38" s="49">
        <v>314</v>
      </c>
    </row>
    <row r="39" spans="1:5" x14ac:dyDescent="0.25">
      <c r="A39" s="49">
        <f t="shared" si="0"/>
        <v>28</v>
      </c>
      <c r="B39" s="49">
        <v>8174</v>
      </c>
      <c r="C39" s="49">
        <v>254</v>
      </c>
      <c r="D39" s="49">
        <v>60</v>
      </c>
      <c r="E39" s="49">
        <v>314</v>
      </c>
    </row>
    <row r="40" spans="1:5" x14ac:dyDescent="0.25">
      <c r="A40" s="49">
        <f t="shared" si="0"/>
        <v>29</v>
      </c>
      <c r="B40" s="49">
        <v>9586</v>
      </c>
      <c r="C40" s="49">
        <v>253</v>
      </c>
      <c r="D40" s="49">
        <v>61</v>
      </c>
      <c r="E40" s="49">
        <v>314</v>
      </c>
    </row>
    <row r="41" spans="1:5" x14ac:dyDescent="0.25">
      <c r="A41" s="49">
        <f t="shared" si="0"/>
        <v>30</v>
      </c>
      <c r="B41" s="49">
        <v>9865</v>
      </c>
      <c r="C41" s="49">
        <v>254</v>
      </c>
      <c r="D41" s="49">
        <v>60</v>
      </c>
      <c r="E41" s="49">
        <v>314</v>
      </c>
    </row>
    <row r="42" spans="1:5" x14ac:dyDescent="0.25">
      <c r="A42" s="49">
        <f t="shared" si="0"/>
        <v>31</v>
      </c>
      <c r="B42" s="49">
        <v>4138</v>
      </c>
      <c r="C42" s="49">
        <v>251</v>
      </c>
      <c r="D42" s="49">
        <v>62</v>
      </c>
      <c r="E42" s="49">
        <v>313</v>
      </c>
    </row>
    <row r="43" spans="1:5" x14ac:dyDescent="0.25">
      <c r="A43" s="49">
        <f t="shared" si="0"/>
        <v>32</v>
      </c>
      <c r="B43" s="49">
        <v>9215</v>
      </c>
      <c r="C43" s="49">
        <v>253</v>
      </c>
      <c r="D43" s="49">
        <v>60</v>
      </c>
      <c r="E43" s="49">
        <v>313</v>
      </c>
    </row>
    <row r="44" spans="1:5" x14ac:dyDescent="0.25">
      <c r="A44" s="49">
        <f t="shared" si="0"/>
        <v>33</v>
      </c>
      <c r="B44" s="49">
        <v>2098</v>
      </c>
      <c r="C44" s="49">
        <v>248</v>
      </c>
      <c r="D44" s="49">
        <v>64</v>
      </c>
      <c r="E44" s="49">
        <v>312</v>
      </c>
    </row>
    <row r="45" spans="1:5" x14ac:dyDescent="0.25">
      <c r="A45" s="49">
        <f t="shared" si="0"/>
        <v>34</v>
      </c>
      <c r="B45" s="49">
        <v>6671</v>
      </c>
      <c r="C45" s="49">
        <v>253</v>
      </c>
      <c r="D45" s="49">
        <v>59</v>
      </c>
      <c r="E45" s="49">
        <v>312</v>
      </c>
    </row>
    <row r="46" spans="1:5" x14ac:dyDescent="0.25">
      <c r="A46" s="49">
        <f t="shared" si="0"/>
        <v>35</v>
      </c>
      <c r="B46" s="49">
        <v>7814</v>
      </c>
      <c r="C46" s="49">
        <v>252</v>
      </c>
      <c r="D46" s="49">
        <v>60</v>
      </c>
      <c r="E46" s="49">
        <v>312</v>
      </c>
    </row>
    <row r="47" spans="1:5" x14ac:dyDescent="0.25">
      <c r="A47" s="49">
        <f t="shared" si="0"/>
        <v>36</v>
      </c>
      <c r="B47" s="49">
        <v>8129</v>
      </c>
      <c r="C47" s="49">
        <v>251</v>
      </c>
      <c r="D47" s="49">
        <v>61</v>
      </c>
      <c r="E47" s="49">
        <v>312</v>
      </c>
    </row>
    <row r="48" spans="1:5" x14ac:dyDescent="0.25">
      <c r="A48" s="49">
        <f t="shared" si="0"/>
        <v>37</v>
      </c>
      <c r="B48" s="49">
        <v>8684</v>
      </c>
      <c r="C48" s="49">
        <v>253</v>
      </c>
      <c r="D48" s="49">
        <v>59</v>
      </c>
      <c r="E48" s="49">
        <v>312</v>
      </c>
    </row>
    <row r="49" spans="1:5" x14ac:dyDescent="0.25">
      <c r="A49" s="49">
        <f t="shared" si="0"/>
        <v>38</v>
      </c>
      <c r="B49" s="49">
        <v>8791</v>
      </c>
      <c r="C49" s="49">
        <v>251</v>
      </c>
      <c r="D49" s="49">
        <v>61</v>
      </c>
      <c r="E49" s="49">
        <v>312</v>
      </c>
    </row>
    <row r="50" spans="1:5" x14ac:dyDescent="0.25">
      <c r="A50" s="49">
        <f t="shared" si="0"/>
        <v>39</v>
      </c>
      <c r="B50" s="49">
        <v>3485</v>
      </c>
      <c r="C50" s="49">
        <v>250</v>
      </c>
      <c r="D50" s="49">
        <v>61</v>
      </c>
      <c r="E50" s="49">
        <v>311</v>
      </c>
    </row>
    <row r="51" spans="1:5" x14ac:dyDescent="0.25">
      <c r="A51" s="49">
        <f t="shared" si="0"/>
        <v>40</v>
      </c>
      <c r="B51" s="49">
        <v>6156</v>
      </c>
      <c r="C51" s="49">
        <v>250</v>
      </c>
      <c r="D51" s="49">
        <v>61</v>
      </c>
      <c r="E51" s="49">
        <v>311</v>
      </c>
    </row>
    <row r="52" spans="1:5" x14ac:dyDescent="0.25">
      <c r="A52" s="49">
        <f t="shared" si="0"/>
        <v>41</v>
      </c>
      <c r="B52" s="49">
        <v>556</v>
      </c>
      <c r="C52" s="49">
        <v>250</v>
      </c>
      <c r="D52" s="49">
        <v>60</v>
      </c>
      <c r="E52" s="49">
        <v>310</v>
      </c>
    </row>
    <row r="53" spans="1:5" x14ac:dyDescent="0.25">
      <c r="A53" s="49">
        <f t="shared" si="0"/>
        <v>42</v>
      </c>
      <c r="B53" s="49">
        <v>4004</v>
      </c>
      <c r="C53" s="49">
        <v>248</v>
      </c>
      <c r="D53" s="49">
        <v>62</v>
      </c>
      <c r="E53" s="49">
        <v>310</v>
      </c>
    </row>
    <row r="54" spans="1:5" x14ac:dyDescent="0.25">
      <c r="A54" s="49">
        <f t="shared" si="0"/>
        <v>43</v>
      </c>
      <c r="B54" s="49">
        <v>5498</v>
      </c>
      <c r="C54" s="49">
        <v>251</v>
      </c>
      <c r="D54" s="49">
        <v>59</v>
      </c>
      <c r="E54" s="49">
        <v>310</v>
      </c>
    </row>
    <row r="55" spans="1:5" x14ac:dyDescent="0.25">
      <c r="A55" s="49">
        <f t="shared" si="0"/>
        <v>44</v>
      </c>
      <c r="B55" s="49">
        <v>7109</v>
      </c>
      <c r="C55" s="49">
        <v>251</v>
      </c>
      <c r="D55" s="49">
        <v>59</v>
      </c>
      <c r="E55" s="49">
        <v>310</v>
      </c>
    </row>
    <row r="56" spans="1:5" x14ac:dyDescent="0.25">
      <c r="A56" s="49">
        <f t="shared" si="0"/>
        <v>45</v>
      </c>
      <c r="B56" s="49">
        <v>9808</v>
      </c>
      <c r="C56" s="49">
        <v>248</v>
      </c>
      <c r="D56" s="49">
        <v>62</v>
      </c>
      <c r="E56" s="49">
        <v>310</v>
      </c>
    </row>
    <row r="57" spans="1:5" x14ac:dyDescent="0.25">
      <c r="A57" s="49">
        <f t="shared" si="0"/>
        <v>46</v>
      </c>
      <c r="B57" s="49">
        <v>582</v>
      </c>
      <c r="C57" s="49">
        <v>250</v>
      </c>
      <c r="D57" s="49">
        <v>59</v>
      </c>
      <c r="E57" s="49">
        <v>309</v>
      </c>
    </row>
    <row r="58" spans="1:5" x14ac:dyDescent="0.25">
      <c r="A58" s="49">
        <f t="shared" si="0"/>
        <v>47</v>
      </c>
      <c r="B58" s="49">
        <v>3805</v>
      </c>
      <c r="C58" s="49">
        <v>250</v>
      </c>
      <c r="D58" s="49">
        <v>59</v>
      </c>
      <c r="E58" s="49">
        <v>309</v>
      </c>
    </row>
    <row r="59" spans="1:5" x14ac:dyDescent="0.25">
      <c r="A59" s="49">
        <f t="shared" si="0"/>
        <v>48</v>
      </c>
      <c r="B59" s="49">
        <v>4633</v>
      </c>
      <c r="C59" s="49">
        <v>253</v>
      </c>
      <c r="D59" s="49">
        <v>56</v>
      </c>
      <c r="E59" s="49">
        <v>309</v>
      </c>
    </row>
    <row r="60" spans="1:5" x14ac:dyDescent="0.25">
      <c r="A60" s="49">
        <f t="shared" si="0"/>
        <v>49</v>
      </c>
      <c r="B60" s="49">
        <v>7332</v>
      </c>
      <c r="C60" s="49">
        <v>249</v>
      </c>
      <c r="D60" s="49">
        <v>60</v>
      </c>
      <c r="E60" s="49">
        <v>309</v>
      </c>
    </row>
    <row r="61" spans="1:5" x14ac:dyDescent="0.25">
      <c r="A61" s="49">
        <f t="shared" si="0"/>
        <v>50</v>
      </c>
      <c r="B61" s="49">
        <v>7688</v>
      </c>
      <c r="C61" s="49">
        <v>250</v>
      </c>
      <c r="D61" s="49">
        <v>59</v>
      </c>
      <c r="E61" s="49">
        <v>309</v>
      </c>
    </row>
    <row r="62" spans="1:5" x14ac:dyDescent="0.25">
      <c r="A62" s="49">
        <f t="shared" si="0"/>
        <v>51</v>
      </c>
      <c r="B62" s="49">
        <v>9139</v>
      </c>
      <c r="C62" s="49">
        <v>248</v>
      </c>
      <c r="D62" s="49">
        <v>61</v>
      </c>
      <c r="E62" s="49">
        <v>309</v>
      </c>
    </row>
    <row r="63" spans="1:5" x14ac:dyDescent="0.25">
      <c r="A63" s="49">
        <f t="shared" si="0"/>
        <v>52</v>
      </c>
      <c r="B63" s="49">
        <v>1072</v>
      </c>
      <c r="C63" s="49">
        <v>249</v>
      </c>
      <c r="D63" s="49">
        <v>59</v>
      </c>
      <c r="E63" s="49">
        <v>308</v>
      </c>
    </row>
    <row r="64" spans="1:5" x14ac:dyDescent="0.25">
      <c r="A64" s="49">
        <f t="shared" si="0"/>
        <v>53</v>
      </c>
      <c r="B64" s="49">
        <v>2451</v>
      </c>
      <c r="C64" s="49">
        <v>251</v>
      </c>
      <c r="D64" s="49">
        <v>57</v>
      </c>
      <c r="E64" s="49">
        <v>308</v>
      </c>
    </row>
    <row r="65" spans="1:5" x14ac:dyDescent="0.25">
      <c r="A65" s="49">
        <f t="shared" si="0"/>
        <v>54</v>
      </c>
      <c r="B65" s="49">
        <v>5298</v>
      </c>
      <c r="C65" s="49">
        <v>248</v>
      </c>
      <c r="D65" s="49">
        <v>60</v>
      </c>
      <c r="E65" s="49">
        <v>308</v>
      </c>
    </row>
    <row r="66" spans="1:5" x14ac:dyDescent="0.25">
      <c r="A66" s="49">
        <f t="shared" si="0"/>
        <v>55</v>
      </c>
      <c r="B66" s="49">
        <v>8352</v>
      </c>
      <c r="C66" s="49">
        <v>249</v>
      </c>
      <c r="D66" s="49">
        <v>59</v>
      </c>
      <c r="E66" s="49">
        <v>308</v>
      </c>
    </row>
    <row r="67" spans="1:5" x14ac:dyDescent="0.25">
      <c r="A67" s="49">
        <f t="shared" si="0"/>
        <v>56</v>
      </c>
      <c r="B67" s="49">
        <v>2191</v>
      </c>
      <c r="C67" s="49">
        <v>251</v>
      </c>
      <c r="D67" s="49">
        <v>56</v>
      </c>
      <c r="E67" s="49">
        <v>307</v>
      </c>
    </row>
    <row r="68" spans="1:5" x14ac:dyDescent="0.25">
      <c r="A68" s="49">
        <f t="shared" si="0"/>
        <v>57</v>
      </c>
      <c r="B68" s="49">
        <v>2350</v>
      </c>
      <c r="C68" s="49">
        <v>252</v>
      </c>
      <c r="D68" s="49">
        <v>55</v>
      </c>
      <c r="E68" s="49">
        <v>307</v>
      </c>
    </row>
    <row r="69" spans="1:5" x14ac:dyDescent="0.25">
      <c r="A69" s="49">
        <f t="shared" si="0"/>
        <v>58</v>
      </c>
      <c r="B69" s="49">
        <v>3395</v>
      </c>
      <c r="C69" s="49">
        <v>247</v>
      </c>
      <c r="D69" s="49">
        <v>60</v>
      </c>
      <c r="E69" s="49">
        <v>307</v>
      </c>
    </row>
    <row r="70" spans="1:5" x14ac:dyDescent="0.25">
      <c r="A70" s="49">
        <f t="shared" si="0"/>
        <v>59</v>
      </c>
      <c r="B70" s="49">
        <v>4751</v>
      </c>
      <c r="C70" s="49">
        <v>249</v>
      </c>
      <c r="D70" s="49">
        <v>58</v>
      </c>
      <c r="E70" s="49">
        <v>307</v>
      </c>
    </row>
    <row r="71" spans="1:5" x14ac:dyDescent="0.25">
      <c r="A71" s="49">
        <f t="shared" si="0"/>
        <v>60</v>
      </c>
      <c r="B71" s="49">
        <v>7294</v>
      </c>
      <c r="C71" s="49">
        <v>255</v>
      </c>
      <c r="D71" s="49">
        <v>52</v>
      </c>
      <c r="E71" s="49">
        <v>307</v>
      </c>
    </row>
    <row r="72" spans="1:5" x14ac:dyDescent="0.25">
      <c r="A72" s="49">
        <f t="shared" si="0"/>
        <v>61</v>
      </c>
      <c r="B72" s="49">
        <v>7767</v>
      </c>
      <c r="C72" s="49">
        <v>248</v>
      </c>
      <c r="D72" s="49">
        <v>59</v>
      </c>
      <c r="E72" s="49">
        <v>307</v>
      </c>
    </row>
    <row r="73" spans="1:5" x14ac:dyDescent="0.25">
      <c r="A73" s="49">
        <f t="shared" si="0"/>
        <v>62</v>
      </c>
      <c r="B73" s="49">
        <v>3505</v>
      </c>
      <c r="C73" s="49">
        <v>246</v>
      </c>
      <c r="D73" s="49">
        <v>60</v>
      </c>
      <c r="E73" s="49">
        <v>306</v>
      </c>
    </row>
    <row r="74" spans="1:5" x14ac:dyDescent="0.25">
      <c r="A74" s="49">
        <f t="shared" si="0"/>
        <v>63</v>
      </c>
      <c r="B74" s="49">
        <v>3701</v>
      </c>
      <c r="C74" s="49">
        <v>249</v>
      </c>
      <c r="D74" s="49">
        <v>57</v>
      </c>
      <c r="E74" s="49">
        <v>306</v>
      </c>
    </row>
    <row r="75" spans="1:5" x14ac:dyDescent="0.25">
      <c r="A75" s="49">
        <f t="shared" si="0"/>
        <v>64</v>
      </c>
      <c r="B75" s="49">
        <v>5037</v>
      </c>
      <c r="C75" s="49">
        <v>247</v>
      </c>
      <c r="D75" s="49">
        <v>59</v>
      </c>
      <c r="E75" s="49">
        <v>306</v>
      </c>
    </row>
    <row r="76" spans="1:5" x14ac:dyDescent="0.25">
      <c r="A76" s="49">
        <f t="shared" si="0"/>
        <v>65</v>
      </c>
      <c r="B76" s="49">
        <v>5234</v>
      </c>
      <c r="C76" s="49">
        <v>246</v>
      </c>
      <c r="D76" s="49">
        <v>60</v>
      </c>
      <c r="E76" s="49">
        <v>306</v>
      </c>
    </row>
    <row r="77" spans="1:5" x14ac:dyDescent="0.25">
      <c r="A77" s="49">
        <f t="shared" si="0"/>
        <v>66</v>
      </c>
      <c r="B77" s="49">
        <v>6303</v>
      </c>
      <c r="C77" s="49">
        <v>247</v>
      </c>
      <c r="D77" s="49">
        <v>59</v>
      </c>
      <c r="E77" s="49">
        <v>306</v>
      </c>
    </row>
    <row r="78" spans="1:5" x14ac:dyDescent="0.25">
      <c r="A78" s="49">
        <f t="shared" ref="A78:A111" si="1">+A77+1</f>
        <v>67</v>
      </c>
      <c r="B78" s="49">
        <v>8126</v>
      </c>
      <c r="C78" s="49">
        <v>245</v>
      </c>
      <c r="D78" s="49">
        <v>61</v>
      </c>
      <c r="E78" s="49">
        <v>306</v>
      </c>
    </row>
    <row r="79" spans="1:5" x14ac:dyDescent="0.25">
      <c r="A79" s="49">
        <f t="shared" si="1"/>
        <v>68</v>
      </c>
      <c r="B79" s="49">
        <v>957</v>
      </c>
      <c r="C79" s="49">
        <v>246</v>
      </c>
      <c r="D79" s="49">
        <v>59</v>
      </c>
      <c r="E79" s="49">
        <v>305</v>
      </c>
    </row>
    <row r="80" spans="1:5" x14ac:dyDescent="0.25">
      <c r="A80" s="49">
        <f t="shared" si="1"/>
        <v>69</v>
      </c>
      <c r="B80" s="49">
        <v>6141</v>
      </c>
      <c r="C80" s="49">
        <v>251</v>
      </c>
      <c r="D80" s="49">
        <v>54</v>
      </c>
      <c r="E80" s="49">
        <v>305</v>
      </c>
    </row>
    <row r="81" spans="1:5" x14ac:dyDescent="0.25">
      <c r="A81" s="49">
        <f t="shared" si="1"/>
        <v>70</v>
      </c>
      <c r="B81" s="49">
        <v>8339</v>
      </c>
      <c r="C81" s="49">
        <v>247</v>
      </c>
      <c r="D81" s="49">
        <v>58</v>
      </c>
      <c r="E81" s="49">
        <v>305</v>
      </c>
    </row>
    <row r="82" spans="1:5" x14ac:dyDescent="0.25">
      <c r="A82" s="49">
        <f t="shared" si="1"/>
        <v>71</v>
      </c>
      <c r="B82" s="49">
        <v>209</v>
      </c>
      <c r="C82" s="49">
        <v>243</v>
      </c>
      <c r="D82" s="49">
        <v>61</v>
      </c>
      <c r="E82" s="49">
        <v>304</v>
      </c>
    </row>
    <row r="83" spans="1:5" x14ac:dyDescent="0.25">
      <c r="A83" s="49">
        <f t="shared" si="1"/>
        <v>72</v>
      </c>
      <c r="B83" s="49">
        <v>7420</v>
      </c>
      <c r="C83" s="49">
        <v>245</v>
      </c>
      <c r="D83" s="49">
        <v>59</v>
      </c>
      <c r="E83" s="49">
        <v>304</v>
      </c>
    </row>
    <row r="84" spans="1:5" x14ac:dyDescent="0.25">
      <c r="A84" s="49">
        <f t="shared" si="1"/>
        <v>73</v>
      </c>
      <c r="B84" s="49">
        <v>7648</v>
      </c>
      <c r="C84" s="49">
        <v>246</v>
      </c>
      <c r="D84" s="49">
        <v>58</v>
      </c>
      <c r="E84" s="49">
        <v>304</v>
      </c>
    </row>
    <row r="85" spans="1:5" x14ac:dyDescent="0.25">
      <c r="A85" s="49">
        <f t="shared" si="1"/>
        <v>74</v>
      </c>
      <c r="B85" s="49">
        <v>8627</v>
      </c>
      <c r="C85" s="49">
        <v>248</v>
      </c>
      <c r="D85" s="49">
        <v>56</v>
      </c>
      <c r="E85" s="49">
        <v>304</v>
      </c>
    </row>
    <row r="86" spans="1:5" x14ac:dyDescent="0.25">
      <c r="A86" s="49">
        <f t="shared" si="1"/>
        <v>75</v>
      </c>
      <c r="B86" s="49">
        <v>9587</v>
      </c>
      <c r="C86" s="49">
        <v>243</v>
      </c>
      <c r="D86" s="49">
        <v>61</v>
      </c>
      <c r="E86" s="49">
        <v>304</v>
      </c>
    </row>
    <row r="87" spans="1:5" x14ac:dyDescent="0.25">
      <c r="A87" s="49">
        <f t="shared" si="1"/>
        <v>76</v>
      </c>
      <c r="B87" s="49">
        <v>18</v>
      </c>
      <c r="C87" s="49">
        <v>247</v>
      </c>
      <c r="D87" s="49">
        <v>56</v>
      </c>
      <c r="E87" s="49">
        <v>303</v>
      </c>
    </row>
    <row r="88" spans="1:5" x14ac:dyDescent="0.25">
      <c r="A88" s="49">
        <f t="shared" si="1"/>
        <v>77</v>
      </c>
      <c r="B88" s="49">
        <v>831</v>
      </c>
      <c r="C88" s="49">
        <v>245</v>
      </c>
      <c r="D88" s="49">
        <v>58</v>
      </c>
      <c r="E88" s="49">
        <v>303</v>
      </c>
    </row>
    <row r="89" spans="1:5" x14ac:dyDescent="0.25">
      <c r="A89" s="49">
        <f t="shared" si="1"/>
        <v>78</v>
      </c>
      <c r="B89" s="49">
        <v>1478</v>
      </c>
      <c r="C89" s="49">
        <v>243</v>
      </c>
      <c r="D89" s="49">
        <v>60</v>
      </c>
      <c r="E89" s="49">
        <v>303</v>
      </c>
    </row>
    <row r="90" spans="1:5" x14ac:dyDescent="0.25">
      <c r="A90" s="49">
        <f t="shared" si="1"/>
        <v>79</v>
      </c>
      <c r="B90" s="49">
        <v>2171</v>
      </c>
      <c r="C90" s="49">
        <v>243</v>
      </c>
      <c r="D90" s="49">
        <v>60</v>
      </c>
      <c r="E90" s="49">
        <v>303</v>
      </c>
    </row>
    <row r="91" spans="1:5" x14ac:dyDescent="0.25">
      <c r="A91" s="49">
        <f t="shared" si="1"/>
        <v>80</v>
      </c>
      <c r="B91" s="49">
        <v>3146</v>
      </c>
      <c r="C91" s="49">
        <v>246</v>
      </c>
      <c r="D91" s="49">
        <v>57</v>
      </c>
      <c r="E91" s="49">
        <v>303</v>
      </c>
    </row>
    <row r="92" spans="1:5" x14ac:dyDescent="0.25">
      <c r="A92" s="49">
        <f t="shared" si="1"/>
        <v>81</v>
      </c>
      <c r="B92" s="49">
        <v>4380</v>
      </c>
      <c r="C92" s="49">
        <v>245</v>
      </c>
      <c r="D92" s="49">
        <v>58</v>
      </c>
      <c r="E92" s="49">
        <v>303</v>
      </c>
    </row>
    <row r="93" spans="1:5" x14ac:dyDescent="0.25">
      <c r="A93" s="49">
        <f t="shared" si="1"/>
        <v>82</v>
      </c>
      <c r="B93" s="49">
        <v>5489</v>
      </c>
      <c r="C93" s="49">
        <v>245</v>
      </c>
      <c r="D93" s="49">
        <v>58</v>
      </c>
      <c r="E93" s="49">
        <v>303</v>
      </c>
    </row>
    <row r="94" spans="1:5" x14ac:dyDescent="0.25">
      <c r="A94" s="49">
        <f t="shared" si="1"/>
        <v>83</v>
      </c>
      <c r="B94" s="49">
        <v>5682</v>
      </c>
      <c r="C94" s="49">
        <v>249</v>
      </c>
      <c r="D94" s="49">
        <v>54</v>
      </c>
      <c r="E94" s="49">
        <v>303</v>
      </c>
    </row>
    <row r="95" spans="1:5" x14ac:dyDescent="0.25">
      <c r="A95" s="49">
        <f t="shared" si="1"/>
        <v>84</v>
      </c>
      <c r="B95" s="49">
        <v>7980</v>
      </c>
      <c r="C95" s="49">
        <v>246</v>
      </c>
      <c r="D95" s="49">
        <v>57</v>
      </c>
      <c r="E95" s="49">
        <v>303</v>
      </c>
    </row>
    <row r="96" spans="1:5" x14ac:dyDescent="0.25">
      <c r="A96" s="49">
        <f t="shared" si="1"/>
        <v>85</v>
      </c>
      <c r="B96" s="49">
        <v>8981</v>
      </c>
      <c r="C96" s="49">
        <v>245</v>
      </c>
      <c r="D96" s="49">
        <v>58</v>
      </c>
      <c r="E96" s="49">
        <v>303</v>
      </c>
    </row>
    <row r="97" spans="1:5" x14ac:dyDescent="0.25">
      <c r="A97" s="49">
        <f t="shared" si="1"/>
        <v>86</v>
      </c>
      <c r="B97" s="49">
        <v>9072</v>
      </c>
      <c r="C97" s="49">
        <v>244</v>
      </c>
      <c r="D97" s="49">
        <v>59</v>
      </c>
      <c r="E97" s="49">
        <v>303</v>
      </c>
    </row>
    <row r="98" spans="1:5" x14ac:dyDescent="0.25">
      <c r="A98" s="49">
        <f t="shared" si="1"/>
        <v>87</v>
      </c>
      <c r="B98" s="49">
        <v>1211</v>
      </c>
      <c r="C98" s="49">
        <v>244</v>
      </c>
      <c r="D98" s="49">
        <v>58</v>
      </c>
      <c r="E98" s="49">
        <v>302</v>
      </c>
    </row>
    <row r="99" spans="1:5" x14ac:dyDescent="0.25">
      <c r="A99" s="49">
        <f t="shared" si="1"/>
        <v>88</v>
      </c>
      <c r="B99" s="49">
        <v>1457</v>
      </c>
      <c r="C99" s="49">
        <v>245</v>
      </c>
      <c r="D99" s="49">
        <v>57</v>
      </c>
      <c r="E99" s="49">
        <v>302</v>
      </c>
    </row>
    <row r="100" spans="1:5" x14ac:dyDescent="0.25">
      <c r="A100" s="49">
        <f t="shared" si="1"/>
        <v>89</v>
      </c>
      <c r="B100" s="49">
        <v>1899</v>
      </c>
      <c r="C100" s="49">
        <v>245</v>
      </c>
      <c r="D100" s="49">
        <v>57</v>
      </c>
      <c r="E100" s="49">
        <v>302</v>
      </c>
    </row>
    <row r="101" spans="1:5" x14ac:dyDescent="0.25">
      <c r="A101" s="49">
        <f t="shared" si="1"/>
        <v>90</v>
      </c>
      <c r="B101" s="49">
        <v>2434</v>
      </c>
      <c r="C101" s="49">
        <v>243</v>
      </c>
      <c r="D101" s="49">
        <v>59</v>
      </c>
      <c r="E101" s="49">
        <v>302</v>
      </c>
    </row>
    <row r="102" spans="1:5" x14ac:dyDescent="0.25">
      <c r="A102" s="49">
        <f t="shared" si="1"/>
        <v>91</v>
      </c>
      <c r="B102" s="49">
        <v>2538</v>
      </c>
      <c r="C102" s="49">
        <v>244</v>
      </c>
      <c r="D102" s="49">
        <v>58</v>
      </c>
      <c r="E102" s="49">
        <v>302</v>
      </c>
    </row>
    <row r="103" spans="1:5" x14ac:dyDescent="0.25">
      <c r="A103" s="49">
        <f t="shared" si="1"/>
        <v>92</v>
      </c>
      <c r="B103" s="49">
        <v>3543</v>
      </c>
      <c r="C103" s="49">
        <v>244</v>
      </c>
      <c r="D103" s="49">
        <v>58</v>
      </c>
      <c r="E103" s="49">
        <v>302</v>
      </c>
    </row>
    <row r="104" spans="1:5" x14ac:dyDescent="0.25">
      <c r="A104" s="49">
        <f t="shared" si="1"/>
        <v>93</v>
      </c>
      <c r="B104" s="49">
        <v>3635</v>
      </c>
      <c r="C104" s="49">
        <v>244</v>
      </c>
      <c r="D104" s="49">
        <v>58</v>
      </c>
      <c r="E104" s="49">
        <v>302</v>
      </c>
    </row>
    <row r="105" spans="1:5" x14ac:dyDescent="0.25">
      <c r="A105" s="49">
        <f t="shared" si="1"/>
        <v>94</v>
      </c>
      <c r="B105" s="49">
        <v>3665</v>
      </c>
      <c r="C105" s="49">
        <v>246</v>
      </c>
      <c r="D105" s="49">
        <v>56</v>
      </c>
      <c r="E105" s="49">
        <v>302</v>
      </c>
    </row>
    <row r="106" spans="1:5" x14ac:dyDescent="0.25">
      <c r="A106" s="49">
        <f t="shared" si="1"/>
        <v>95</v>
      </c>
      <c r="B106" s="49">
        <v>4044</v>
      </c>
      <c r="C106" s="49">
        <v>245</v>
      </c>
      <c r="D106" s="49">
        <v>57</v>
      </c>
      <c r="E106" s="49">
        <v>302</v>
      </c>
    </row>
    <row r="107" spans="1:5" x14ac:dyDescent="0.25">
      <c r="A107" s="49">
        <f t="shared" si="1"/>
        <v>96</v>
      </c>
      <c r="B107" s="49">
        <v>4970</v>
      </c>
      <c r="C107" s="49">
        <v>245</v>
      </c>
      <c r="D107" s="49">
        <v>57</v>
      </c>
      <c r="E107" s="49">
        <v>302</v>
      </c>
    </row>
    <row r="108" spans="1:5" x14ac:dyDescent="0.25">
      <c r="A108" s="49">
        <f t="shared" si="1"/>
        <v>97</v>
      </c>
      <c r="B108" s="49">
        <v>7259</v>
      </c>
      <c r="C108" s="49">
        <v>244</v>
      </c>
      <c r="D108" s="49">
        <v>58</v>
      </c>
      <c r="E108" s="49">
        <v>302</v>
      </c>
    </row>
    <row r="109" spans="1:5" x14ac:dyDescent="0.25">
      <c r="A109" s="49">
        <f t="shared" si="1"/>
        <v>98</v>
      </c>
      <c r="B109" s="49">
        <v>8351</v>
      </c>
      <c r="C109" s="49">
        <v>245</v>
      </c>
      <c r="D109" s="49">
        <v>57</v>
      </c>
      <c r="E109" s="49">
        <v>302</v>
      </c>
    </row>
    <row r="110" spans="1:5" x14ac:dyDescent="0.25">
      <c r="A110" s="49">
        <f t="shared" si="1"/>
        <v>99</v>
      </c>
      <c r="B110" s="49">
        <v>8898</v>
      </c>
      <c r="C110" s="49">
        <v>243</v>
      </c>
      <c r="D110" s="49">
        <v>59</v>
      </c>
      <c r="E110" s="49">
        <v>302</v>
      </c>
    </row>
    <row r="111" spans="1:5" x14ac:dyDescent="0.25">
      <c r="A111" s="49">
        <f t="shared" si="1"/>
        <v>100</v>
      </c>
      <c r="B111" s="49">
        <v>9425</v>
      </c>
      <c r="C111" s="49">
        <v>243</v>
      </c>
      <c r="D111" s="49">
        <v>59</v>
      </c>
      <c r="E111" s="49">
        <v>302</v>
      </c>
    </row>
    <row r="112" spans="1:5" ht="15.75" thickBot="1" x14ac:dyDescent="0.3"/>
    <row r="113" spans="1:7" ht="16.5" thickTop="1" thickBot="1" x14ac:dyDescent="0.3">
      <c r="B113" s="188" t="s">
        <v>195</v>
      </c>
      <c r="C113" s="189"/>
      <c r="D113" s="189"/>
      <c r="E113" s="190"/>
    </row>
    <row r="114" spans="1:7" ht="15.75" thickTop="1" x14ac:dyDescent="0.25"/>
    <row r="115" spans="1:7" x14ac:dyDescent="0.25">
      <c r="A115" s="49" t="s">
        <v>196</v>
      </c>
      <c r="C115" s="50"/>
      <c r="D115" s="50"/>
      <c r="E115" s="50"/>
      <c r="G115" s="66"/>
    </row>
    <row r="116" spans="1:7" x14ac:dyDescent="0.25">
      <c r="A116" s="49" t="s">
        <v>197</v>
      </c>
      <c r="C116" s="50"/>
      <c r="D116" s="50"/>
      <c r="E116" s="67"/>
      <c r="F116" s="50"/>
      <c r="G116" s="66"/>
    </row>
    <row r="117" spans="1:7" x14ac:dyDescent="0.25">
      <c r="A117" s="49" t="s">
        <v>198</v>
      </c>
      <c r="C117" s="51"/>
      <c r="D117" s="51"/>
      <c r="E117" s="51"/>
      <c r="F117" s="50"/>
      <c r="G117" s="66"/>
    </row>
    <row r="118" spans="1:7" x14ac:dyDescent="0.25">
      <c r="A118" s="68" t="s">
        <v>199</v>
      </c>
      <c r="C118" s="69"/>
      <c r="D118" s="69"/>
      <c r="E118" s="57"/>
      <c r="G118" s="66"/>
    </row>
    <row r="119" spans="1:7" x14ac:dyDescent="0.25">
      <c r="C119" s="70"/>
      <c r="D119" s="70"/>
    </row>
    <row r="120" spans="1:7" ht="15.75" thickBot="1" x14ac:dyDescent="0.3"/>
    <row r="121" spans="1:7" ht="16.5" thickTop="1" thickBot="1" x14ac:dyDescent="0.3">
      <c r="B121" s="188" t="s">
        <v>200</v>
      </c>
      <c r="C121" s="189"/>
      <c r="D121" s="189"/>
      <c r="E121" s="190"/>
    </row>
    <row r="122" spans="1:7" ht="15.75" thickTop="1" x14ac:dyDescent="0.25">
      <c r="B122" s="49" t="s">
        <v>319</v>
      </c>
      <c r="D122" s="71"/>
    </row>
    <row r="124" spans="1:7" x14ac:dyDescent="0.25">
      <c r="B124" s="49" t="s">
        <v>320</v>
      </c>
      <c r="D124" s="72"/>
    </row>
    <row r="126" spans="1:7" ht="15.75" thickBot="1" x14ac:dyDescent="0.3"/>
    <row r="127" spans="1:7" ht="16.5" thickTop="1" thickBot="1" x14ac:dyDescent="0.3">
      <c r="B127" s="188" t="s">
        <v>201</v>
      </c>
      <c r="C127" s="189"/>
      <c r="D127" s="189"/>
      <c r="E127" s="190"/>
    </row>
    <row r="128" spans="1:7" ht="15.75" thickTop="1" x14ac:dyDescent="0.25">
      <c r="B128" s="49" t="s">
        <v>202</v>
      </c>
      <c r="D128" s="73"/>
    </row>
    <row r="130" spans="2:4" x14ac:dyDescent="0.25">
      <c r="B130" s="49" t="s">
        <v>203</v>
      </c>
      <c r="D130" s="74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28B8-9DA3-4FB7-A098-E3AB3E52E039}">
  <sheetPr>
    <tabColor rgb="FF0000FF"/>
  </sheetPr>
  <dimension ref="A1:F32"/>
  <sheetViews>
    <sheetView workbookViewId="0"/>
  </sheetViews>
  <sheetFormatPr defaultColWidth="9.140625" defaultRowHeight="15" x14ac:dyDescent="0.25"/>
  <cols>
    <col min="1" max="1" width="32.140625" style="173" bestFit="1" customWidth="1"/>
    <col min="2" max="2" width="28.140625" style="173" customWidth="1"/>
    <col min="3" max="6" width="19.7109375" style="173" customWidth="1"/>
    <col min="7" max="16384" width="9.140625" style="173"/>
  </cols>
  <sheetData>
    <row r="1" spans="1:4" x14ac:dyDescent="0.25">
      <c r="A1" s="22" t="s">
        <v>121</v>
      </c>
    </row>
    <row r="2" spans="1:4" x14ac:dyDescent="0.25">
      <c r="A2" s="22" t="s">
        <v>122</v>
      </c>
    </row>
    <row r="3" spans="1:4" x14ac:dyDescent="0.25">
      <c r="A3" s="22" t="s">
        <v>123</v>
      </c>
    </row>
    <row r="4" spans="1:4" x14ac:dyDescent="0.25">
      <c r="A4" s="22" t="s">
        <v>124</v>
      </c>
    </row>
    <row r="5" spans="1:4" x14ac:dyDescent="0.25">
      <c r="A5" s="22" t="s">
        <v>125</v>
      </c>
    </row>
    <row r="6" spans="1:4" x14ac:dyDescent="0.25">
      <c r="A6" s="22" t="s">
        <v>126</v>
      </c>
    </row>
    <row r="7" spans="1:4" x14ac:dyDescent="0.25">
      <c r="A7" s="1"/>
    </row>
    <row r="8" spans="1:4" x14ac:dyDescent="0.25">
      <c r="A8" s="2" t="s">
        <v>261</v>
      </c>
    </row>
    <row r="10" spans="1:4" x14ac:dyDescent="0.25">
      <c r="A10" s="1" t="s">
        <v>262</v>
      </c>
    </row>
    <row r="12" spans="1:4" x14ac:dyDescent="0.25">
      <c r="A12" s="174" t="s">
        <v>263</v>
      </c>
    </row>
    <row r="13" spans="1:4" x14ac:dyDescent="0.25">
      <c r="A13" s="1"/>
      <c r="B13" s="1" t="s">
        <v>264</v>
      </c>
    </row>
    <row r="14" spans="1:4" x14ac:dyDescent="0.25">
      <c r="A14" s="1"/>
    </row>
    <row r="15" spans="1:4" x14ac:dyDescent="0.25">
      <c r="A15" s="174" t="s">
        <v>265</v>
      </c>
    </row>
    <row r="16" spans="1:4" x14ac:dyDescent="0.25">
      <c r="A16" s="1"/>
      <c r="B16" s="1"/>
      <c r="C16" s="156">
        <v>2020</v>
      </c>
      <c r="D16" s="156">
        <v>2021</v>
      </c>
    </row>
    <row r="17" spans="1:6" x14ac:dyDescent="0.25">
      <c r="A17" s="1"/>
      <c r="B17" s="162" t="s">
        <v>266</v>
      </c>
      <c r="C17" s="175"/>
      <c r="D17" s="175"/>
    </row>
    <row r="18" spans="1:6" x14ac:dyDescent="0.25">
      <c r="A18" s="1"/>
      <c r="B18" s="162" t="s">
        <v>267</v>
      </c>
      <c r="C18" s="175"/>
      <c r="D18" s="175"/>
    </row>
    <row r="19" spans="1:6" x14ac:dyDescent="0.25">
      <c r="A19" s="1"/>
      <c r="B19" s="162" t="s">
        <v>268</v>
      </c>
      <c r="C19" s="175"/>
      <c r="D19" s="175"/>
    </row>
    <row r="20" spans="1:6" x14ac:dyDescent="0.25">
      <c r="A20" s="1"/>
      <c r="B20" s="162" t="s">
        <v>269</v>
      </c>
      <c r="C20" s="175"/>
      <c r="D20" s="175"/>
    </row>
    <row r="21" spans="1:6" x14ac:dyDescent="0.25">
      <c r="A21" s="1"/>
      <c r="B21" s="176"/>
      <c r="C21" s="1"/>
      <c r="D21" s="1"/>
    </row>
    <row r="22" spans="1:6" x14ac:dyDescent="0.25">
      <c r="A22" s="1"/>
      <c r="B22" s="162" t="s">
        <v>270</v>
      </c>
      <c r="C22" s="166"/>
      <c r="D22" s="166"/>
    </row>
    <row r="23" spans="1:6" x14ac:dyDescent="0.25">
      <c r="A23" s="1"/>
      <c r="B23" s="162" t="s">
        <v>270</v>
      </c>
      <c r="C23" s="166"/>
      <c r="D23" s="166"/>
    </row>
    <row r="24" spans="1:6" x14ac:dyDescent="0.25">
      <c r="A24" s="1"/>
    </row>
    <row r="25" spans="1:6" x14ac:dyDescent="0.25">
      <c r="A25" s="174" t="s">
        <v>271</v>
      </c>
    </row>
    <row r="26" spans="1:6" ht="50.25" customHeight="1" x14ac:dyDescent="0.25">
      <c r="A26" s="1"/>
      <c r="B26" s="1"/>
      <c r="C26" s="155" t="s">
        <v>272</v>
      </c>
      <c r="D26" s="194"/>
      <c r="E26" s="195"/>
      <c r="F26" s="196"/>
    </row>
    <row r="27" spans="1:6" x14ac:dyDescent="0.25">
      <c r="A27" s="1"/>
    </row>
    <row r="28" spans="1:6" x14ac:dyDescent="0.25">
      <c r="A28" s="1"/>
    </row>
    <row r="29" spans="1:6" x14ac:dyDescent="0.25">
      <c r="A29" s="1"/>
    </row>
    <row r="30" spans="1:6" x14ac:dyDescent="0.25">
      <c r="A30" s="1"/>
    </row>
    <row r="31" spans="1:6" x14ac:dyDescent="0.25">
      <c r="A31" s="1"/>
    </row>
    <row r="32" spans="1:6" x14ac:dyDescent="0.25">
      <c r="A32" s="1"/>
    </row>
  </sheetData>
  <mergeCells count="1">
    <mergeCell ref="D26:F2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6C04-CC0E-4FE5-9AA6-1D4AB2F1B26D}">
  <sheetPr>
    <tabColor rgb="FF0000FF"/>
  </sheetPr>
  <dimension ref="A1:H46"/>
  <sheetViews>
    <sheetView workbookViewId="0"/>
  </sheetViews>
  <sheetFormatPr defaultColWidth="8.7109375" defaultRowHeight="15" x14ac:dyDescent="0.25"/>
  <cols>
    <col min="1" max="1" width="32.140625" style="1" bestFit="1" customWidth="1"/>
    <col min="2" max="2" width="23.85546875" style="1" bestFit="1" customWidth="1"/>
    <col min="3" max="10" width="16.85546875" style="1" customWidth="1"/>
    <col min="11" max="11" width="8.7109375" style="1"/>
    <col min="12" max="12" width="14.7109375" style="1" customWidth="1"/>
    <col min="13" max="13" width="10.85546875" style="1" bestFit="1" customWidth="1"/>
    <col min="14" max="16384" width="8.7109375" style="1"/>
  </cols>
  <sheetData>
    <row r="1" spans="1:2" x14ac:dyDescent="0.25">
      <c r="A1" s="22" t="s">
        <v>121</v>
      </c>
    </row>
    <row r="2" spans="1:2" x14ac:dyDescent="0.25">
      <c r="A2" s="22" t="s">
        <v>122</v>
      </c>
    </row>
    <row r="3" spans="1:2" x14ac:dyDescent="0.25">
      <c r="A3" s="22" t="s">
        <v>123</v>
      </c>
    </row>
    <row r="4" spans="1:2" x14ac:dyDescent="0.25">
      <c r="A4" s="22" t="s">
        <v>124</v>
      </c>
    </row>
    <row r="5" spans="1:2" x14ac:dyDescent="0.25">
      <c r="A5" s="22" t="s">
        <v>125</v>
      </c>
    </row>
    <row r="6" spans="1:2" x14ac:dyDescent="0.25">
      <c r="A6" s="22" t="s">
        <v>126</v>
      </c>
    </row>
    <row r="8" spans="1:2" x14ac:dyDescent="0.25">
      <c r="A8" s="2" t="s">
        <v>273</v>
      </c>
    </row>
    <row r="10" spans="1:2" x14ac:dyDescent="0.25">
      <c r="A10" s="1" t="s">
        <v>274</v>
      </c>
    </row>
    <row r="12" spans="1:2" x14ac:dyDescent="0.25">
      <c r="A12" s="174" t="s">
        <v>263</v>
      </c>
      <c r="B12" s="174"/>
    </row>
    <row r="13" spans="1:2" x14ac:dyDescent="0.25">
      <c r="B13" s="1" t="s">
        <v>275</v>
      </c>
    </row>
    <row r="14" spans="1:2" x14ac:dyDescent="0.25">
      <c r="B14" s="1" t="s">
        <v>276</v>
      </c>
    </row>
    <row r="15" spans="1:2" x14ac:dyDescent="0.25">
      <c r="B15" s="1" t="s">
        <v>277</v>
      </c>
    </row>
    <row r="16" spans="1:2" x14ac:dyDescent="0.25">
      <c r="B16" s="1" t="s">
        <v>278</v>
      </c>
    </row>
    <row r="18" spans="1:7" x14ac:dyDescent="0.25">
      <c r="A18" s="174" t="s">
        <v>279</v>
      </c>
    </row>
    <row r="19" spans="1:7" x14ac:dyDescent="0.25">
      <c r="B19" s="185" t="s">
        <v>280</v>
      </c>
      <c r="C19" s="185"/>
      <c r="D19" s="185"/>
      <c r="E19" s="185"/>
    </row>
    <row r="20" spans="1:7" x14ac:dyDescent="0.25">
      <c r="B20" s="40"/>
      <c r="C20" s="156" t="s">
        <v>281</v>
      </c>
      <c r="D20" s="156" t="s">
        <v>282</v>
      </c>
      <c r="E20" s="156" t="s">
        <v>283</v>
      </c>
    </row>
    <row r="21" spans="1:7" x14ac:dyDescent="0.25">
      <c r="B21" s="40" t="s">
        <v>284</v>
      </c>
      <c r="C21" s="157">
        <v>0.15</v>
      </c>
      <c r="D21" s="157">
        <v>0.15</v>
      </c>
      <c r="E21" s="157">
        <v>0.09</v>
      </c>
    </row>
    <row r="22" spans="1:7" x14ac:dyDescent="0.25">
      <c r="B22" s="40" t="s">
        <v>285</v>
      </c>
      <c r="C22" s="157">
        <v>0.105</v>
      </c>
      <c r="D22" s="157">
        <v>6.7000000000000004E-2</v>
      </c>
      <c r="E22" s="157">
        <v>6.7000000000000004E-2</v>
      </c>
    </row>
    <row r="23" spans="1:7" x14ac:dyDescent="0.25">
      <c r="B23" s="40" t="s">
        <v>286</v>
      </c>
      <c r="C23" s="157">
        <v>0.12</v>
      </c>
      <c r="D23" s="157">
        <v>7.5999999999999998E-2</v>
      </c>
      <c r="E23" s="157">
        <v>7.5999999999999998E-2</v>
      </c>
    </row>
    <row r="24" spans="1:7" x14ac:dyDescent="0.25">
      <c r="B24" s="40" t="s">
        <v>287</v>
      </c>
      <c r="C24" s="157">
        <v>0.251</v>
      </c>
      <c r="D24" s="157">
        <v>0.251</v>
      </c>
      <c r="E24" s="157">
        <v>0.151</v>
      </c>
    </row>
    <row r="25" spans="1:7" x14ac:dyDescent="0.25">
      <c r="B25" s="40" t="s">
        <v>288</v>
      </c>
      <c r="C25" s="157">
        <v>0.13</v>
      </c>
      <c r="D25" s="157">
        <v>0.13</v>
      </c>
      <c r="E25" s="157">
        <v>0.13</v>
      </c>
    </row>
    <row r="26" spans="1:7" x14ac:dyDescent="0.25">
      <c r="B26" s="40" t="s">
        <v>289</v>
      </c>
      <c r="C26" s="157">
        <v>0.13</v>
      </c>
      <c r="D26" s="157">
        <v>0.13</v>
      </c>
      <c r="E26" s="157">
        <v>0.13</v>
      </c>
    </row>
    <row r="28" spans="1:7" x14ac:dyDescent="0.25">
      <c r="A28" s="174" t="s">
        <v>265</v>
      </c>
      <c r="B28" s="177"/>
    </row>
    <row r="29" spans="1:7" x14ac:dyDescent="0.25">
      <c r="C29" s="158" t="s">
        <v>290</v>
      </c>
      <c r="D29" s="158" t="s">
        <v>291</v>
      </c>
      <c r="E29" s="158" t="s">
        <v>292</v>
      </c>
      <c r="F29" s="159"/>
      <c r="G29" s="159"/>
    </row>
    <row r="30" spans="1:7" x14ac:dyDescent="0.25">
      <c r="B30" s="160" t="s">
        <v>293</v>
      </c>
      <c r="C30" s="161"/>
      <c r="D30" s="161"/>
      <c r="E30" s="161"/>
    </row>
    <row r="31" spans="1:7" x14ac:dyDescent="0.25">
      <c r="B31" s="160" t="s">
        <v>211</v>
      </c>
      <c r="C31" s="161"/>
      <c r="D31" s="161"/>
      <c r="E31" s="161"/>
    </row>
    <row r="32" spans="1:7" x14ac:dyDescent="0.25">
      <c r="B32" s="160" t="s">
        <v>214</v>
      </c>
      <c r="C32" s="161"/>
      <c r="D32" s="161"/>
      <c r="E32" s="161"/>
    </row>
    <row r="33" spans="1:8" x14ac:dyDescent="0.25">
      <c r="B33" s="162" t="s">
        <v>215</v>
      </c>
      <c r="C33" s="163"/>
      <c r="D33" s="163"/>
      <c r="E33" s="163"/>
    </row>
    <row r="35" spans="1:8" x14ac:dyDescent="0.25">
      <c r="C35" s="197" t="s">
        <v>294</v>
      </c>
      <c r="D35" s="197"/>
      <c r="E35" s="197"/>
      <c r="F35" s="197"/>
      <c r="G35" s="197"/>
      <c r="H35" s="3"/>
    </row>
    <row r="36" spans="1:8" ht="71.25" x14ac:dyDescent="0.25">
      <c r="C36" s="164" t="s">
        <v>295</v>
      </c>
      <c r="D36" s="164" t="s">
        <v>296</v>
      </c>
      <c r="E36" s="164" t="s">
        <v>297</v>
      </c>
      <c r="F36" s="164" t="s">
        <v>298</v>
      </c>
      <c r="G36" s="164" t="s">
        <v>299</v>
      </c>
      <c r="H36" s="164" t="s">
        <v>300</v>
      </c>
    </row>
    <row r="37" spans="1:8" x14ac:dyDescent="0.25">
      <c r="B37" s="160" t="s">
        <v>301</v>
      </c>
      <c r="C37" s="165"/>
      <c r="D37" s="165"/>
      <c r="E37" s="166"/>
      <c r="F37" s="167"/>
      <c r="G37" s="178">
        <v>0.17</v>
      </c>
      <c r="H37" s="168"/>
    </row>
    <row r="38" spans="1:8" x14ac:dyDescent="0.25">
      <c r="B38" s="160" t="s">
        <v>286</v>
      </c>
      <c r="C38" s="165"/>
      <c r="D38" s="165"/>
      <c r="E38" s="166"/>
      <c r="F38" s="167"/>
      <c r="G38" s="179">
        <v>0</v>
      </c>
      <c r="H38" s="168"/>
    </row>
    <row r="39" spans="1:8" x14ac:dyDescent="0.25">
      <c r="B39" s="160" t="s">
        <v>214</v>
      </c>
      <c r="C39" s="169"/>
      <c r="D39" s="165"/>
      <c r="E39" s="166"/>
      <c r="F39" s="168"/>
      <c r="G39" s="179">
        <v>0.15</v>
      </c>
      <c r="H39" s="180">
        <v>37000</v>
      </c>
    </row>
    <row r="41" spans="1:8" x14ac:dyDescent="0.25">
      <c r="A41" s="174" t="s">
        <v>271</v>
      </c>
    </row>
    <row r="42" spans="1:8" ht="57" x14ac:dyDescent="0.25">
      <c r="C42" s="164" t="s">
        <v>302</v>
      </c>
      <c r="D42" s="164" t="s">
        <v>303</v>
      </c>
      <c r="E42" s="164" t="s">
        <v>300</v>
      </c>
    </row>
    <row r="43" spans="1:8" x14ac:dyDescent="0.25">
      <c r="B43" s="160" t="s">
        <v>301</v>
      </c>
      <c r="C43" s="165"/>
      <c r="D43" s="165"/>
      <c r="E43" s="165"/>
    </row>
    <row r="44" spans="1:8" x14ac:dyDescent="0.25">
      <c r="B44" s="160" t="s">
        <v>286</v>
      </c>
      <c r="C44" s="165"/>
      <c r="D44" s="165"/>
      <c r="E44" s="165"/>
    </row>
    <row r="45" spans="1:8" x14ac:dyDescent="0.25">
      <c r="B45" s="160" t="s">
        <v>214</v>
      </c>
      <c r="C45" s="165"/>
      <c r="D45" s="165"/>
      <c r="E45" s="165"/>
    </row>
    <row r="46" spans="1:8" x14ac:dyDescent="0.25">
      <c r="B46" s="162" t="s">
        <v>215</v>
      </c>
      <c r="C46" s="170"/>
      <c r="D46" s="165"/>
      <c r="E46" s="165"/>
    </row>
  </sheetData>
  <mergeCells count="2">
    <mergeCell ref="B19:E19"/>
    <mergeCell ref="C35:G3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B33C-5CCF-4580-BFF3-9796007EAC04}">
  <sheetPr>
    <tabColor rgb="FF0000FF"/>
  </sheetPr>
  <dimension ref="A1:C29"/>
  <sheetViews>
    <sheetView workbookViewId="0">
      <selection activeCell="A3" sqref="A3"/>
    </sheetView>
  </sheetViews>
  <sheetFormatPr defaultColWidth="8.7109375" defaultRowHeight="15" x14ac:dyDescent="0.25"/>
  <cols>
    <col min="1" max="1" width="32.140625" style="1" bestFit="1" customWidth="1"/>
    <col min="2" max="2" width="22.42578125" style="1" customWidth="1"/>
    <col min="3" max="3" width="22.140625" style="1" customWidth="1"/>
    <col min="4" max="6" width="19.7109375" style="1" customWidth="1"/>
    <col min="7" max="8" width="12.5703125" style="1" bestFit="1" customWidth="1"/>
    <col min="9" max="9" width="16.5703125" style="1" customWidth="1"/>
    <col min="10" max="10" width="10.140625" style="1" bestFit="1" customWidth="1"/>
    <col min="11" max="16384" width="8.7109375" style="1"/>
  </cols>
  <sheetData>
    <row r="1" spans="1:3" x14ac:dyDescent="0.25">
      <c r="A1" s="22" t="s">
        <v>121</v>
      </c>
    </row>
    <row r="2" spans="1:3" x14ac:dyDescent="0.25">
      <c r="A2" s="22" t="s">
        <v>122</v>
      </c>
    </row>
    <row r="3" spans="1:3" x14ac:dyDescent="0.25">
      <c r="A3" s="22" t="s">
        <v>123</v>
      </c>
    </row>
    <row r="4" spans="1:3" x14ac:dyDescent="0.25">
      <c r="A4" s="22" t="s">
        <v>124</v>
      </c>
    </row>
    <row r="5" spans="1:3" x14ac:dyDescent="0.25">
      <c r="A5" s="22" t="s">
        <v>125</v>
      </c>
    </row>
    <row r="6" spans="1:3" x14ac:dyDescent="0.25">
      <c r="A6" s="22" t="s">
        <v>126</v>
      </c>
    </row>
    <row r="8" spans="1:3" x14ac:dyDescent="0.25">
      <c r="A8" s="2" t="s">
        <v>304</v>
      </c>
    </row>
    <row r="10" spans="1:3" x14ac:dyDescent="0.25">
      <c r="A10" s="1" t="s">
        <v>305</v>
      </c>
    </row>
    <row r="12" spans="1:3" x14ac:dyDescent="0.25">
      <c r="A12" s="174" t="s">
        <v>263</v>
      </c>
    </row>
    <row r="14" spans="1:3" x14ac:dyDescent="0.25">
      <c r="B14" s="1" t="s">
        <v>306</v>
      </c>
      <c r="C14" s="171">
        <v>280000</v>
      </c>
    </row>
    <row r="15" spans="1:3" x14ac:dyDescent="0.25">
      <c r="B15" s="1" t="s">
        <v>307</v>
      </c>
      <c r="C15" s="171">
        <v>124000</v>
      </c>
    </row>
    <row r="16" spans="1:3" x14ac:dyDescent="0.25">
      <c r="B16" s="1" t="s">
        <v>308</v>
      </c>
      <c r="C16" s="171">
        <v>124000</v>
      </c>
    </row>
    <row r="18" spans="1:3" x14ac:dyDescent="0.25">
      <c r="A18" s="174" t="s">
        <v>265</v>
      </c>
    </row>
    <row r="19" spans="1:3" x14ac:dyDescent="0.25">
      <c r="C19" s="3" t="s">
        <v>309</v>
      </c>
    </row>
    <row r="20" spans="1:3" x14ac:dyDescent="0.25">
      <c r="B20" s="2" t="s">
        <v>310</v>
      </c>
      <c r="C20" s="161"/>
    </row>
    <row r="21" spans="1:3" x14ac:dyDescent="0.25">
      <c r="B21" s="2" t="s">
        <v>311</v>
      </c>
      <c r="C21" s="161"/>
    </row>
    <row r="22" spans="1:3" x14ac:dyDescent="0.25">
      <c r="B22" s="2" t="s">
        <v>312</v>
      </c>
      <c r="C22" s="165"/>
    </row>
    <row r="23" spans="1:3" x14ac:dyDescent="0.25">
      <c r="B23" s="2" t="s">
        <v>313</v>
      </c>
      <c r="C23" s="165"/>
    </row>
    <row r="24" spans="1:3" x14ac:dyDescent="0.25">
      <c r="B24" s="2" t="s">
        <v>314</v>
      </c>
      <c r="C24" s="161"/>
    </row>
    <row r="25" spans="1:3" x14ac:dyDescent="0.25">
      <c r="B25" s="2" t="s">
        <v>315</v>
      </c>
      <c r="C25" s="161"/>
    </row>
    <row r="26" spans="1:3" x14ac:dyDescent="0.25">
      <c r="B26" s="2" t="s">
        <v>316</v>
      </c>
      <c r="C26" s="161"/>
    </row>
    <row r="28" spans="1:3" ht="15.75" thickBot="1" x14ac:dyDescent="0.3">
      <c r="A28" s="174" t="s">
        <v>271</v>
      </c>
    </row>
    <row r="29" spans="1:3" ht="15.75" thickBot="1" x14ac:dyDescent="0.3">
      <c r="B29" s="2" t="s">
        <v>317</v>
      </c>
      <c r="C29" s="17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e64e702c-48b0-48cc-a676-0c91bf018d0c"/>
    <ds:schemaRef ds:uri="9fc96dec-0070-4bf4-82b8-f1fc5f4750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Exam Questions --&gt;</vt:lpstr>
      <vt:lpstr>Q2(a)(cash flow)</vt:lpstr>
      <vt:lpstr>Q2(a)(rank)</vt:lpstr>
      <vt:lpstr>Q6(a)(i)(ii)</vt:lpstr>
      <vt:lpstr>Q6(b)(i)(ii)(iii)</vt:lpstr>
      <vt:lpstr>Q7 (a)(i)</vt:lpstr>
      <vt:lpstr>Q7 (b)(ii)</vt:lpstr>
      <vt:lpstr>Q7 (b)(iii)</vt:lpstr>
      <vt:lpstr>Case Study Exhibits --&gt;</vt:lpstr>
      <vt:lpstr>Big Ben Inc St 1.5 </vt:lpstr>
      <vt:lpstr>Big Ben BS 1.5</vt:lpstr>
      <vt:lpstr>Lyon Sect 2.11</vt:lpstr>
      <vt:lpstr>AHA 5.15 LTC</vt:lpstr>
      <vt:lpstr>AHA 5.15 Indiv</vt:lpstr>
      <vt:lpstr>AHA 5.15 SmGrp</vt:lpstr>
      <vt:lpstr>AHA 5.15 LgGrp</vt:lpstr>
      <vt:lpstr>AHA 5.15 Corp</vt:lpstr>
      <vt:lpstr>AHA 5.15 Total</vt:lpstr>
      <vt:lpstr>AHA 5.15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