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M:\Education\Exams\0-Examinations\Exams\2023\S23\GIADV S23\"/>
    </mc:Choice>
  </mc:AlternateContent>
  <xr:revisionPtr revIDLastSave="0" documentId="8_{7AD6F80E-09AB-4CBD-B6BA-A07F3145A2DB}" xr6:coauthVersionLast="47" xr6:coauthVersionMax="47" xr10:uidLastSave="{00000000-0000-0000-0000-000000000000}"/>
  <bookViews>
    <workbookView xWindow="-120" yWindow="-120" windowWidth="29040" windowHeight="15840" tabRatio="784" xr2:uid="{00000000-000D-0000-FFFF-FFFF00000000}"/>
  </bookViews>
  <sheets>
    <sheet name="Q1" sheetId="51" r:id="rId1"/>
    <sheet name="Q2" sheetId="47" r:id="rId2"/>
    <sheet name="Q3" sheetId="50" r:id="rId3"/>
    <sheet name="Q4" sheetId="52" r:id="rId4"/>
    <sheet name="Q5" sheetId="53" r:id="rId5"/>
    <sheet name="Q6" sheetId="54" r:id="rId6"/>
    <sheet name="Q7" sheetId="44" r:id="rId7"/>
    <sheet name="Q8" sheetId="55" r:id="rId8"/>
    <sheet name="Q9" sheetId="45" r:id="rId9"/>
    <sheet name="Q10" sheetId="56" r:id="rId10"/>
    <sheet name="Q11" sheetId="46" r:id="rId11"/>
    <sheet name="Q12" sheetId="48" r:id="rId12"/>
    <sheet name="Q13" sheetId="57" r:id="rId13"/>
    <sheet name="Sheet2" sheetId="49" state="hidden" r:id="rId14"/>
  </sheets>
  <definedNames>
    <definedName name="AAD">'Q13'!#REF!</definedName>
    <definedName name="Attach">'Q13'!#REF!</definedName>
    <definedName name="attach2">'Q1'!$L$4</definedName>
    <definedName name="Cover">'Q13'!#REF!</definedName>
    <definedName name="ILF_Tab">'Q1'!$B$12:$C$22</definedName>
    <definedName name="layer">'Q1'!$J$4</definedName>
    <definedName name="OLE_LINK9" localSheetId="11">'Q12'!#REF!</definedName>
    <definedName name="OLE_LINK9" localSheetId="4">'Q5'!#REF!</definedName>
    <definedName name="OLE_LINK9" localSheetId="6">'Q7'!#REF!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48" l="1"/>
  <c r="C51" i="48"/>
  <c r="B30" i="48" l="1"/>
  <c r="B31" i="48"/>
  <c r="B32" i="48"/>
  <c r="B33" i="48"/>
  <c r="B34" i="48"/>
  <c r="B7" i="54"/>
  <c r="B8" i="54" s="1"/>
  <c r="B9" i="54" s="1"/>
  <c r="B10" i="54" s="1"/>
  <c r="B11" i="54" s="1"/>
  <c r="B12" i="54" s="1"/>
  <c r="B13" i="54" s="1"/>
  <c r="B14" i="54" s="1"/>
  <c r="B15" i="54" s="1"/>
  <c r="B16" i="54" s="1"/>
  <c r="B17" i="54" s="1"/>
  <c r="B18" i="54" s="1"/>
  <c r="B19" i="54" s="1"/>
  <c r="B20" i="54" s="1"/>
  <c r="B21" i="54" s="1"/>
  <c r="B22" i="54" s="1"/>
  <c r="B23" i="54" s="1"/>
  <c r="B24" i="54" s="1"/>
  <c r="B25" i="54" s="1"/>
  <c r="B26" i="54" s="1"/>
  <c r="B27" i="54" s="1"/>
  <c r="B28" i="54" s="1"/>
  <c r="B29" i="54" s="1"/>
  <c r="B30" i="54" s="1"/>
  <c r="B31" i="54" s="1"/>
  <c r="B32" i="54" s="1"/>
  <c r="B33" i="54" s="1"/>
  <c r="B34" i="54" s="1"/>
  <c r="B35" i="54" s="1"/>
  <c r="B36" i="54" s="1"/>
  <c r="B37" i="54" s="1"/>
  <c r="B38" i="54" s="1"/>
  <c r="B39" i="54" s="1"/>
  <c r="B40" i="54" s="1"/>
  <c r="B41" i="54" s="1"/>
  <c r="B42" i="54" s="1"/>
  <c r="B43" i="54" s="1"/>
  <c r="B44" i="54" s="1"/>
  <c r="B45" i="54" s="1"/>
  <c r="B46" i="54" s="1"/>
  <c r="B47" i="54" s="1"/>
  <c r="B48" i="54" s="1"/>
  <c r="B49" i="54" s="1"/>
  <c r="B50" i="54" s="1"/>
  <c r="B51" i="54" s="1"/>
  <c r="B52" i="54" s="1"/>
  <c r="B53" i="54" s="1"/>
  <c r="B54" i="54" s="1"/>
  <c r="B55" i="54" s="1"/>
  <c r="B56" i="54" s="1"/>
  <c r="B57" i="54" s="1"/>
  <c r="B58" i="54" s="1"/>
  <c r="B59" i="54" s="1"/>
  <c r="B60" i="54" s="1"/>
  <c r="B61" i="54" s="1"/>
  <c r="B62" i="54" s="1"/>
  <c r="B63" i="54" s="1"/>
  <c r="B64" i="54" s="1"/>
  <c r="B65" i="54" s="1"/>
  <c r="B66" i="54" s="1"/>
  <c r="B67" i="54" s="1"/>
  <c r="B68" i="54" s="1"/>
  <c r="B69" i="54" s="1"/>
  <c r="B70" i="54" s="1"/>
  <c r="B71" i="54" s="1"/>
  <c r="B72" i="54" s="1"/>
  <c r="B73" i="54" s="1"/>
  <c r="B74" i="54" s="1"/>
  <c r="B75" i="54" s="1"/>
  <c r="B76" i="54" s="1"/>
  <c r="B77" i="54" s="1"/>
  <c r="B78" i="54" s="1"/>
  <c r="B79" i="54" s="1"/>
  <c r="B80" i="54" s="1"/>
  <c r="B81" i="54" s="1"/>
  <c r="B82" i="54" s="1"/>
  <c r="B83" i="54" s="1"/>
  <c r="B84" i="54" s="1"/>
  <c r="B85" i="54" s="1"/>
  <c r="B86" i="54" s="1"/>
  <c r="B87" i="54" s="1"/>
  <c r="B88" i="54" s="1"/>
  <c r="B89" i="54" s="1"/>
  <c r="B90" i="54" s="1"/>
  <c r="B91" i="54" s="1"/>
  <c r="B92" i="54" s="1"/>
  <c r="B93" i="54" s="1"/>
  <c r="B94" i="54" s="1"/>
  <c r="B95" i="54" s="1"/>
  <c r="B96" i="54" s="1"/>
  <c r="B97" i="54" s="1"/>
  <c r="B98" i="54" s="1"/>
  <c r="B99" i="54" s="1"/>
  <c r="B100" i="54" s="1"/>
  <c r="B101" i="54" s="1"/>
  <c r="B102" i="54" s="1"/>
  <c r="B103" i="54" s="1"/>
  <c r="B104" i="54" s="1"/>
  <c r="B105" i="54" s="1"/>
  <c r="G77" i="49" l="1"/>
  <c r="B45" i="48"/>
  <c r="B56" i="48" s="1"/>
  <c r="B44" i="48"/>
  <c r="B55" i="48" s="1"/>
  <c r="B43" i="48"/>
  <c r="B54" i="48" s="1"/>
  <c r="B42" i="48"/>
  <c r="B52" i="48" s="1"/>
  <c r="B41" i="48"/>
  <c r="B51" i="48" s="1"/>
  <c r="M63" i="49"/>
  <c r="M64" i="49" s="1"/>
  <c r="M65" i="49" s="1"/>
  <c r="M62" i="49"/>
  <c r="M61" i="49"/>
  <c r="M60" i="49"/>
  <c r="L65" i="49"/>
  <c r="L64" i="49"/>
  <c r="L63" i="49"/>
  <c r="L62" i="49"/>
  <c r="L61" i="49"/>
  <c r="L60" i="49"/>
  <c r="K65" i="49"/>
  <c r="K64" i="49"/>
  <c r="K63" i="49"/>
  <c r="K62" i="49"/>
  <c r="K61" i="49"/>
  <c r="K60" i="49"/>
  <c r="J65" i="49"/>
  <c r="J64" i="49"/>
  <c r="J63" i="49"/>
  <c r="J62" i="49"/>
  <c r="J61" i="49"/>
  <c r="J60" i="49"/>
  <c r="I61" i="49"/>
  <c r="I62" i="49"/>
  <c r="I63" i="49"/>
  <c r="I64" i="49"/>
  <c r="I65" i="49"/>
  <c r="I60" i="49"/>
  <c r="H63" i="49"/>
  <c r="H64" i="49" s="1"/>
  <c r="H65" i="49" s="1"/>
  <c r="H62" i="49"/>
  <c r="H61" i="49"/>
  <c r="H60" i="49"/>
  <c r="G65" i="49"/>
  <c r="G64" i="49"/>
  <c r="G63" i="49"/>
  <c r="G62" i="49"/>
  <c r="G61" i="49"/>
  <c r="G60" i="49"/>
  <c r="F65" i="49"/>
  <c r="F64" i="49"/>
  <c r="F63" i="49"/>
  <c r="F62" i="49"/>
  <c r="F61" i="49"/>
  <c r="F60" i="49"/>
  <c r="S49" i="49"/>
  <c r="S50" i="49"/>
  <c r="S51" i="49"/>
  <c r="S52" i="49"/>
  <c r="S53" i="49"/>
  <c r="S54" i="49"/>
  <c r="S55" i="49"/>
  <c r="S48" i="49"/>
  <c r="O54" i="49"/>
  <c r="O53" i="49"/>
  <c r="O52" i="49"/>
  <c r="O51" i="49"/>
  <c r="O50" i="49"/>
  <c r="O49" i="49"/>
  <c r="O48" i="49"/>
  <c r="O47" i="49"/>
  <c r="O46" i="49"/>
  <c r="O45" i="49"/>
  <c r="O44" i="49"/>
  <c r="O43" i="49"/>
  <c r="O42" i="49"/>
  <c r="O55" i="49"/>
  <c r="E85" i="49"/>
  <c r="E84" i="49"/>
  <c r="E83" i="49"/>
  <c r="E82" i="49"/>
  <c r="E81" i="49"/>
  <c r="E80" i="49"/>
  <c r="K77" i="49"/>
  <c r="J77" i="49"/>
  <c r="G85" i="49"/>
  <c r="J85" i="49" s="1"/>
  <c r="K76" i="49"/>
  <c r="J76" i="49"/>
  <c r="G76" i="49"/>
  <c r="G84" i="49" s="1"/>
  <c r="J84" i="49" s="1"/>
  <c r="K75" i="49"/>
  <c r="J75" i="49"/>
  <c r="G75" i="49"/>
  <c r="G83" i="49" s="1"/>
  <c r="J83" i="49" s="1"/>
  <c r="K74" i="49"/>
  <c r="J74" i="49"/>
  <c r="G74" i="49"/>
  <c r="G82" i="49" s="1"/>
  <c r="J82" i="49" s="1"/>
  <c r="K73" i="49"/>
  <c r="J73" i="49"/>
  <c r="K72" i="49"/>
  <c r="J72" i="49"/>
  <c r="G73" i="49"/>
  <c r="G81" i="49" s="1"/>
  <c r="J81" i="49" s="1"/>
  <c r="G72" i="49"/>
  <c r="G80" i="49" s="1"/>
  <c r="J80" i="49" s="1"/>
  <c r="A48" i="49"/>
  <c r="C48" i="49"/>
  <c r="A54" i="49"/>
  <c r="A53" i="49"/>
  <c r="A52" i="49"/>
  <c r="A51" i="49"/>
  <c r="A50" i="49"/>
  <c r="A49" i="49"/>
  <c r="C53" i="49"/>
  <c r="C52" i="49"/>
  <c r="C51" i="49"/>
  <c r="C50" i="49"/>
  <c r="C49" i="49"/>
  <c r="C54" i="49"/>
  <c r="A82" i="49"/>
  <c r="A75" i="49"/>
  <c r="A76" i="49"/>
  <c r="A77" i="49"/>
  <c r="A78" i="49"/>
  <c r="A79" i="49"/>
  <c r="D77" i="49"/>
  <c r="D76" i="49"/>
  <c r="D75" i="49"/>
  <c r="D74" i="49"/>
  <c r="D73" i="49"/>
  <c r="G56" i="49"/>
  <c r="M42" i="49"/>
  <c r="M43" i="49" s="1"/>
  <c r="M44" i="49" s="1"/>
  <c r="M45" i="49" s="1"/>
  <c r="M46" i="49" s="1"/>
  <c r="M47" i="49" s="1"/>
  <c r="M48" i="49" s="1"/>
  <c r="M49" i="49" s="1"/>
  <c r="M50" i="49" s="1"/>
  <c r="M51" i="49" s="1"/>
  <c r="M52" i="49" s="1"/>
  <c r="M53" i="49" s="1"/>
  <c r="L56" i="49"/>
  <c r="K56" i="49"/>
  <c r="J56" i="49"/>
  <c r="N49" i="49"/>
  <c r="N48" i="49"/>
  <c r="N47" i="49"/>
  <c r="N46" i="49"/>
  <c r="N45" i="49"/>
  <c r="N44" i="49"/>
  <c r="N43" i="49"/>
  <c r="N42" i="49"/>
  <c r="N54" i="49"/>
  <c r="N53" i="49"/>
  <c r="N52" i="49"/>
  <c r="N51" i="49"/>
  <c r="N50" i="49"/>
  <c r="N55" i="49"/>
  <c r="M36" i="49"/>
  <c r="M33" i="49"/>
  <c r="L33" i="49"/>
  <c r="M35" i="49" s="1"/>
  <c r="Q32" i="49"/>
  <c r="P32" i="49"/>
  <c r="U32" i="49" s="1"/>
  <c r="Q30" i="49"/>
  <c r="P30" i="49"/>
  <c r="Q27" i="49"/>
  <c r="P27" i="49"/>
  <c r="N32" i="49"/>
  <c r="N31" i="49"/>
  <c r="N30" i="49"/>
  <c r="N29" i="49"/>
  <c r="N28" i="49"/>
  <c r="N27" i="49"/>
  <c r="A22" i="49"/>
  <c r="A21" i="49"/>
  <c r="A20" i="49"/>
  <c r="A19" i="49"/>
  <c r="A18" i="49"/>
  <c r="A17" i="49"/>
  <c r="A16" i="49"/>
  <c r="A15" i="49"/>
  <c r="N22" i="49" s="1"/>
  <c r="K17" i="49"/>
  <c r="K18" i="49"/>
  <c r="K19" i="49"/>
  <c r="K20" i="49"/>
  <c r="K21" i="49"/>
  <c r="K22" i="49"/>
  <c r="K10" i="49"/>
  <c r="K9" i="49"/>
  <c r="K8" i="49"/>
  <c r="K7" i="49"/>
  <c r="K6" i="49"/>
  <c r="K5" i="49"/>
  <c r="F3" i="49"/>
  <c r="K4" i="49" s="1"/>
  <c r="D10" i="49"/>
  <c r="D9" i="49"/>
  <c r="D8" i="49"/>
  <c r="D7" i="49"/>
  <c r="D6" i="49"/>
  <c r="D5" i="49"/>
  <c r="D4" i="49"/>
  <c r="D3" i="49"/>
  <c r="E10" i="49"/>
  <c r="E9" i="49"/>
  <c r="E8" i="49"/>
  <c r="E7" i="49"/>
  <c r="E6" i="49"/>
  <c r="E5" i="49"/>
  <c r="E4" i="49"/>
  <c r="E3" i="49"/>
  <c r="N77" i="49" l="1"/>
  <c r="L76" i="49"/>
  <c r="L73" i="49"/>
  <c r="N74" i="49"/>
  <c r="N73" i="49"/>
  <c r="N76" i="49"/>
  <c r="H74" i="49"/>
  <c r="H72" i="49"/>
  <c r="N72" i="49"/>
  <c r="N75" i="49"/>
  <c r="M54" i="49"/>
  <c r="P53" i="49"/>
  <c r="Q53" i="49" s="1"/>
  <c r="L72" i="49"/>
  <c r="H73" i="49"/>
  <c r="L74" i="49"/>
  <c r="H77" i="49"/>
  <c r="H75" i="49"/>
  <c r="L75" i="49"/>
  <c r="L77" i="49"/>
  <c r="H76" i="49"/>
  <c r="N33" i="49"/>
  <c r="N20" i="49"/>
  <c r="R32" i="49"/>
  <c r="J9" i="49"/>
  <c r="R27" i="49"/>
  <c r="D18" i="49"/>
  <c r="E20" i="49"/>
  <c r="T27" i="49"/>
  <c r="J10" i="49"/>
  <c r="Q33" i="49"/>
  <c r="J6" i="49"/>
  <c r="J8" i="49"/>
  <c r="D21" i="49"/>
  <c r="P33" i="49"/>
  <c r="T30" i="49"/>
  <c r="T32" i="49"/>
  <c r="V32" i="49" s="1"/>
  <c r="J5" i="49"/>
  <c r="U27" i="49"/>
  <c r="U30" i="49"/>
  <c r="J7" i="49"/>
  <c r="R30" i="49"/>
  <c r="S30" i="49" s="1"/>
  <c r="E17" i="49"/>
  <c r="E15" i="49"/>
  <c r="D20" i="49"/>
  <c r="D15" i="49"/>
  <c r="N16" i="49"/>
  <c r="N21" i="49"/>
  <c r="E22" i="49"/>
  <c r="E18" i="49"/>
  <c r="D22" i="49"/>
  <c r="D17" i="49"/>
  <c r="N17" i="49"/>
  <c r="E19" i="49"/>
  <c r="E16" i="49"/>
  <c r="N18" i="49"/>
  <c r="D19" i="49"/>
  <c r="D16" i="49"/>
  <c r="N19" i="49"/>
  <c r="E21" i="49"/>
  <c r="J21" i="49" s="1"/>
  <c r="F15" i="49"/>
  <c r="J4" i="49"/>
  <c r="I5" i="49"/>
  <c r="I4" i="49"/>
  <c r="I7" i="49"/>
  <c r="I8" i="49"/>
  <c r="I10" i="49"/>
  <c r="I9" i="49"/>
  <c r="I6" i="49"/>
  <c r="C41" i="48" l="1"/>
  <c r="M55" i="49"/>
  <c r="P55" i="49" s="1"/>
  <c r="Q55" i="49" s="1"/>
  <c r="P54" i="49"/>
  <c r="Q54" i="49" s="1"/>
  <c r="I18" i="49"/>
  <c r="V30" i="49"/>
  <c r="R33" i="49"/>
  <c r="S32" i="49"/>
  <c r="J16" i="49"/>
  <c r="I21" i="49"/>
  <c r="V27" i="49"/>
  <c r="I22" i="49"/>
  <c r="J17" i="49"/>
  <c r="J18" i="49"/>
  <c r="J19" i="49"/>
  <c r="I16" i="49"/>
  <c r="J20" i="49"/>
  <c r="I20" i="49"/>
  <c r="I19" i="49"/>
  <c r="I17" i="49"/>
  <c r="K16" i="49"/>
  <c r="N15" i="49"/>
  <c r="J22" i="49"/>
  <c r="C42" i="48" l="1"/>
  <c r="C43" i="48"/>
  <c r="C54" i="48" l="1"/>
  <c r="C45" i="48"/>
  <c r="C56" i="48" s="1"/>
  <c r="C44" i="48"/>
  <c r="C55" i="48" l="1"/>
</calcChain>
</file>

<file path=xl/sharedStrings.xml><?xml version="1.0" encoding="utf-8"?>
<sst xmlns="http://schemas.openxmlformats.org/spreadsheetml/2006/main" count="463" uniqueCount="303">
  <si>
    <t>Be sure that it is possible to follow your formulas and that your answers are clearly indicated.</t>
  </si>
  <si>
    <t>Answer in the space below</t>
  </si>
  <si>
    <t>(b)</t>
  </si>
  <si>
    <t>Provide the response for this part in the Word document.</t>
  </si>
  <si>
    <t>(a)</t>
  </si>
  <si>
    <t>(c)</t>
  </si>
  <si>
    <t>Retro Adjustment Period</t>
  </si>
  <si>
    <t>First</t>
  </si>
  <si>
    <t>Second</t>
  </si>
  <si>
    <t>Third</t>
  </si>
  <si>
    <t>Percentage of Loss Emerged Since Prior Evaluation</t>
  </si>
  <si>
    <t>Selected PDLD Ratio</t>
  </si>
  <si>
    <t>Fourth</t>
  </si>
  <si>
    <t>No losses are reported after the fourth retro adjustment.</t>
  </si>
  <si>
    <t>Expected Loss Emergence after Last Completed Retrospective Adjustment</t>
  </si>
  <si>
    <t>Premium Booked from Prior Retrospective Adjustment</t>
  </si>
  <si>
    <t>Responses for parts (a), (b) and (c) are to be provided in the Word document.</t>
  </si>
  <si>
    <t>Total</t>
  </si>
  <si>
    <t>Completed Retro Adjustments as of Year-End 2022</t>
  </si>
  <si>
    <r>
      <t>·</t>
    </r>
    <r>
      <rPr>
        <sz val="7"/>
        <color theme="8" tint="-0.499984740745262"/>
        <rFont val="Times New Roman"/>
        <family val="1"/>
      </rPr>
      <t xml:space="preserve">       </t>
    </r>
    <r>
      <rPr>
        <sz val="12"/>
        <color theme="8" tint="-0.499984740745262"/>
        <rFont val="Times New Roman"/>
        <family val="1"/>
      </rPr>
      <t xml:space="preserve">Reinsurance payments and the cedant’s loss participation payment occur on July 1, 2026. </t>
    </r>
  </si>
  <si>
    <t>Layer</t>
  </si>
  <si>
    <t>XS</t>
  </si>
  <si>
    <t>Probability of Result</t>
  </si>
  <si>
    <t>(d)</t>
  </si>
  <si>
    <t>Probability</t>
  </si>
  <si>
    <t xml:space="preserve"> Incurred in Millions</t>
  </si>
  <si>
    <r>
      <t>(</t>
    </r>
    <r>
      <rPr>
        <i/>
        <sz val="12"/>
        <color theme="8" tint="-0.499984740745262"/>
        <rFont val="Times New Roman"/>
        <family val="1"/>
      </rPr>
      <t>2.5 points</t>
    </r>
    <r>
      <rPr>
        <sz val="12"/>
        <color theme="8" tint="-0.499984740745262"/>
        <rFont val="Times New Roman"/>
        <family val="1"/>
      </rPr>
      <t>)  Determine whether or not this reinsurance contract transfers sufficient risk to permit reinsurance accounting using the Expected Reinsurer Deficit (ERD) test with a threshold of 1%.</t>
    </r>
  </si>
  <si>
    <t>Percent</t>
  </si>
  <si>
    <t>Occurrence</t>
  </si>
  <si>
    <t>Occurrence + 1</t>
  </si>
  <si>
    <t>Occurrence + 2</t>
  </si>
  <si>
    <t>Occurrence + 3</t>
  </si>
  <si>
    <t>Occurrence + 4</t>
  </si>
  <si>
    <t>Occurrence + 5</t>
  </si>
  <si>
    <r>
      <t>(</t>
    </r>
    <r>
      <rPr>
        <i/>
        <sz val="12"/>
        <color theme="8" tint="-0.499984740745262"/>
        <rFont val="Times New Roman"/>
        <family val="1"/>
      </rPr>
      <t>2.5 points</t>
    </r>
    <r>
      <rPr>
        <sz val="12"/>
        <color theme="8" tint="-0.499984740745262"/>
        <rFont val="Times New Roman"/>
        <family val="1"/>
      </rPr>
      <t>)  Calculate tail factors for a claims-made policy for the following maturities:</t>
    </r>
  </si>
  <si>
    <t>Response for part (a) is to be provided in the Word document.</t>
  </si>
  <si>
    <t>From</t>
  </si>
  <si>
    <t>To</t>
  </si>
  <si>
    <t>Claim Range</t>
  </si>
  <si>
    <t>Policy Limit</t>
  </si>
  <si>
    <t>Count</t>
  </si>
  <si>
    <t>ES1</t>
  </si>
  <si>
    <t>ES2</t>
  </si>
  <si>
    <t>-</t>
  </si>
  <si>
    <t>unlimited</t>
  </si>
  <si>
    <r>
      <t>(</t>
    </r>
    <r>
      <rPr>
        <i/>
        <sz val="12"/>
        <color theme="8" tint="-0.499984740745262"/>
        <rFont val="Times New Roman"/>
        <family val="1"/>
      </rPr>
      <t>4 points</t>
    </r>
    <r>
      <rPr>
        <sz val="12"/>
        <color theme="8" tint="-0.499984740745262"/>
        <rFont val="Times New Roman"/>
        <family val="1"/>
      </rPr>
      <t>)</t>
    </r>
  </si>
  <si>
    <t>Indemnity Severity in Interval</t>
  </si>
  <si>
    <t>ALAE % of Indemnity</t>
  </si>
  <si>
    <t>Indemnity Range
 (000)</t>
  </si>
  <si>
    <t>COUNT</t>
  </si>
  <si>
    <t>CUMUL COUNT</t>
  </si>
  <si>
    <t>COUNT DIST</t>
  </si>
  <si>
    <t>INDEM</t>
  </si>
  <si>
    <t>Unlim ALAE</t>
  </si>
  <si>
    <t>CLAIMS</t>
  </si>
  <si>
    <t>CUMUL CLMS</t>
  </si>
  <si>
    <t>AVG INDEM</t>
  </si>
  <si>
    <t>ILF</t>
  </si>
  <si>
    <t>Limit</t>
  </si>
  <si>
    <t>Question 3</t>
  </si>
  <si>
    <t>Responses for parts (a) and (b) are to be provided in the Word document.</t>
  </si>
  <si>
    <r>
      <t>(</t>
    </r>
    <r>
      <rPr>
        <i/>
        <sz val="12"/>
        <color theme="8" tint="-0.499984740745262"/>
        <rFont val="Times New Roman"/>
        <family val="1"/>
      </rPr>
      <t>5 points</t>
    </r>
    <r>
      <rPr>
        <sz val="12"/>
        <color theme="8" tint="-0.499984740745262"/>
        <rFont val="Times New Roman"/>
        <family val="1"/>
      </rPr>
      <t>)  You are given the following data extracted from a triangle of cumulative paid losses.</t>
    </r>
  </si>
  <si>
    <t>Accident Year</t>
  </si>
  <si>
    <t>From (months)</t>
  </si>
  <si>
    <t>To 
(months)</t>
  </si>
  <si>
    <t>Increment</t>
  </si>
  <si>
    <t>Diagonal 
Age</t>
  </si>
  <si>
    <t>Accident Year Total</t>
  </si>
  <si>
    <t>You are also given the following onlevel premiums:</t>
  </si>
  <si>
    <t>Onlevel Premium</t>
  </si>
  <si>
    <t>(e)</t>
  </si>
  <si>
    <t>You apply Clark’s stochastic reserving model using the Cape Cod method and an exponential distribution with cumulative</t>
  </si>
  <si>
    <t>Clark assumes that the incremental loss emergence follows an overdispersed Poisson distribution.</t>
  </si>
  <si>
    <t>Clark also assumes that the incremental losses are independent and identically distributed.</t>
  </si>
  <si>
    <r>
      <t>(</t>
    </r>
    <r>
      <rPr>
        <i/>
        <sz val="12"/>
        <color theme="8" tint="-0.499984740745262"/>
        <rFont val="Times New Roman"/>
        <family val="1"/>
      </rPr>
      <t>1 point</t>
    </r>
    <r>
      <rPr>
        <sz val="12"/>
        <color theme="8" tint="-0.499984740745262"/>
        <rFont val="Times New Roman"/>
        <family val="1"/>
      </rPr>
      <t>)  Demonstrate that the MLE of ELR is 0.5251.</t>
    </r>
  </si>
  <si>
    <t>(f)</t>
  </si>
  <si>
    <r>
      <t>(</t>
    </r>
    <r>
      <rPr>
        <i/>
        <sz val="12"/>
        <color theme="8" tint="-0.499984740745262"/>
        <rFont val="Times New Roman"/>
        <family val="1"/>
      </rPr>
      <t>1 point</t>
    </r>
    <r>
      <rPr>
        <sz val="12"/>
        <color theme="8" tint="-0.499984740745262"/>
        <rFont val="Times New Roman"/>
        <family val="1"/>
      </rPr>
      <t>)  Estimate the process standard deviation of the loss reserve for all accident years combined.</t>
    </r>
  </si>
  <si>
    <r>
      <t xml:space="preserve">The maximum likelihood estimate (MLE) of </t>
    </r>
    <r>
      <rPr>
        <i/>
        <sz val="12"/>
        <color theme="8" tint="-0.499984740745262"/>
        <rFont val="Times New Roman"/>
        <family val="1"/>
      </rPr>
      <t>θ</t>
    </r>
    <r>
      <rPr>
        <sz val="12"/>
        <color theme="8" tint="-0.499984740745262"/>
        <rFont val="Times New Roman"/>
        <family val="1"/>
      </rPr>
      <t xml:space="preserve"> is 12.3549.</t>
    </r>
  </si>
  <si>
    <t>Scenario</t>
  </si>
  <si>
    <t>Loss to Treaty P</t>
  </si>
  <si>
    <t>Loss to Treaty Q</t>
  </si>
  <si>
    <t>Loss to Treaty R</t>
  </si>
  <si>
    <t>U</t>
  </si>
  <si>
    <t>V</t>
  </si>
  <si>
    <t>W</t>
  </si>
  <si>
    <t>X</t>
  </si>
  <si>
    <t>Y</t>
  </si>
  <si>
    <t>Z</t>
  </si>
  <si>
    <t>Loss 
Evaluation Point
in Months</t>
  </si>
  <si>
    <t>(i)</t>
  </si>
  <si>
    <t>(ii)</t>
  </si>
  <si>
    <t>(iii)</t>
  </si>
  <si>
    <t>(iv)</t>
  </si>
  <si>
    <t>Valuation Class</t>
  </si>
  <si>
    <t>Outstanding Claims</t>
  </si>
  <si>
    <t>Premium Liabilities</t>
  </si>
  <si>
    <t>Auto</t>
  </si>
  <si>
    <t>Liability</t>
  </si>
  <si>
    <t>Coefficient of Variation (CoV)</t>
  </si>
  <si>
    <t>Independent Risk</t>
  </si>
  <si>
    <t>Internal Systemic Risk</t>
  </si>
  <si>
    <t>External Systemic Risk</t>
  </si>
  <si>
    <r>
      <t>·</t>
    </r>
    <r>
      <rPr>
        <sz val="7"/>
        <color theme="8" tint="-0.499984740745262"/>
        <rFont val="Times New Roman"/>
        <family val="1"/>
      </rPr>
      <t xml:space="preserve">       </t>
    </r>
    <r>
      <rPr>
        <sz val="12"/>
        <color theme="8" tint="-0.499984740745262"/>
        <rFont val="Times New Roman"/>
        <family val="1"/>
      </rPr>
      <t xml:space="preserve">Assume the same correlation between the two valuation classes for both outstanding claims and premium liabilities with respect to internal systemic risk. </t>
    </r>
  </si>
  <si>
    <r>
      <t>·</t>
    </r>
    <r>
      <rPr>
        <sz val="7"/>
        <color theme="8" tint="-0.499984740745262"/>
        <rFont val="Times New Roman"/>
        <family val="1"/>
      </rPr>
      <t xml:space="preserve">       </t>
    </r>
    <r>
      <rPr>
        <sz val="12"/>
        <color theme="8" tint="-0.499984740745262"/>
        <rFont val="Times New Roman"/>
        <family val="1"/>
      </rPr>
      <t>The correlation between the two valuation classes for external systemic risk is 0.3.</t>
    </r>
  </si>
  <si>
    <t>Question 5</t>
  </si>
  <si>
    <t>Question 7</t>
  </si>
  <si>
    <t>Question 8</t>
  </si>
  <si>
    <t>Question 9</t>
  </si>
  <si>
    <t>Question 10</t>
  </si>
  <si>
    <r>
      <t>(</t>
    </r>
    <r>
      <rPr>
        <i/>
        <sz val="12"/>
        <color theme="8" tint="-0.499984740745262"/>
        <rFont val="Times New Roman"/>
        <family val="1"/>
      </rPr>
      <t>4 points</t>
    </r>
    <r>
      <rPr>
        <sz val="12"/>
        <color theme="8" tint="-0.499984740745262"/>
        <rFont val="Times New Roman"/>
        <family val="1"/>
      </rPr>
      <t>)  You are given the following information for estimating claims in excess of 400,000 for a liability line of business:</t>
    </r>
  </si>
  <si>
    <t>Reported Claims (000) at Total Limits</t>
  </si>
  <si>
    <t>Reported Claims (000) at 400,000 Limit</t>
  </si>
  <si>
    <t>Development Period</t>
  </si>
  <si>
    <t>Reserve</t>
  </si>
  <si>
    <t>Loss</t>
  </si>
  <si>
    <t>Prob</t>
  </si>
  <si>
    <t>Subject Premium</t>
  </si>
  <si>
    <t>Underlying Limit</t>
  </si>
  <si>
    <t>Loss Ratio</t>
  </si>
  <si>
    <t xml:space="preserve">You are also evaluating a proportional treaty with a sliding scale commission.  You are given the following information: </t>
  </si>
  <si>
    <t>Commission</t>
  </si>
  <si>
    <r>
      <t>(</t>
    </r>
    <r>
      <rPr>
        <i/>
        <sz val="12"/>
        <color theme="8" tint="-0.499984740745262"/>
        <rFont val="Times New Roman"/>
        <family val="1"/>
      </rPr>
      <t>1 point</t>
    </r>
    <r>
      <rPr>
        <sz val="12"/>
        <color theme="8" tint="-0.499984740745262"/>
        <rFont val="Times New Roman"/>
        <family val="1"/>
      </rPr>
      <t>)  Test the consistency of the ILFs calculated in part (b).</t>
    </r>
  </si>
  <si>
    <t>Question 1</t>
  </si>
  <si>
    <t>Policy 
Limit</t>
  </si>
  <si>
    <t>Increased
Limits Factor</t>
  </si>
  <si>
    <t>Sliding Scale</t>
  </si>
  <si>
    <t>50% or below</t>
  </si>
  <si>
    <t>50% - 90%</t>
  </si>
  <si>
    <t>Sliding 0.5:1</t>
  </si>
  <si>
    <t>90% or above</t>
  </si>
  <si>
    <r>
      <t>(</t>
    </r>
    <r>
      <rPr>
        <i/>
        <sz val="12"/>
        <color theme="8" tint="-0.499984740745262"/>
        <rFont val="Times New Roman"/>
        <family val="1"/>
      </rPr>
      <t>1 point</t>
    </r>
    <r>
      <rPr>
        <sz val="12"/>
        <color theme="8" tint="-0.499984740745262"/>
        <rFont val="Times New Roman"/>
        <family val="1"/>
      </rPr>
      <t xml:space="preserve">)  Calculate the expected technical ratio (loss ratio plus commission ratio) for the treaty. </t>
    </r>
  </si>
  <si>
    <r>
      <t>(</t>
    </r>
    <r>
      <rPr>
        <i/>
        <sz val="12"/>
        <color theme="8" tint="-0.499984740745262"/>
        <rFont val="Times New Roman"/>
        <family val="1"/>
      </rPr>
      <t>1 point</t>
    </r>
    <r>
      <rPr>
        <sz val="12"/>
        <color theme="8" tint="-0.499984740745262"/>
        <rFont val="Times New Roman"/>
        <family val="1"/>
      </rPr>
      <t xml:space="preserve">)  Assess whether the sliding scale commission is balanced. </t>
    </r>
  </si>
  <si>
    <t>All responses for this question are to be provided in the Word document.</t>
  </si>
  <si>
    <t>Question 2</t>
  </si>
  <si>
    <r>
      <t xml:space="preserve">MLE of </t>
    </r>
    <r>
      <rPr>
        <i/>
        <sz val="12"/>
        <color theme="8" tint="-0.499984740745262"/>
        <rFont val="Times New Roman"/>
        <family val="1"/>
      </rPr>
      <t>θ</t>
    </r>
  </si>
  <si>
    <t>Question 4</t>
  </si>
  <si>
    <r>
      <t>(</t>
    </r>
    <r>
      <rPr>
        <i/>
        <sz val="12"/>
        <color theme="8" tint="-0.499984740745262"/>
        <rFont val="Times New Roman"/>
        <family val="1"/>
      </rPr>
      <t>9 points</t>
    </r>
    <r>
      <rPr>
        <sz val="12"/>
        <color theme="8" tint="-0.499984740745262"/>
        <rFont val="Times New Roman"/>
        <family val="1"/>
      </rPr>
      <t xml:space="preserve">)  You are interested in determining the variability of unpaid claim estimates.  The triangle of paid claims data you are working with is presented below.  </t>
    </r>
  </si>
  <si>
    <t>It is assumed that all claims are fully developed after four years.</t>
  </si>
  <si>
    <t>Mack’s method of estimating reserve variability is applied to this triangle.</t>
  </si>
  <si>
    <t>Accident
Period</t>
  </si>
  <si>
    <r>
      <t>1</t>
    </r>
    <r>
      <rPr>
        <vertAlign val="superscript"/>
        <sz val="12"/>
        <color theme="8" tint="-0.499984740745262"/>
        <rFont val="Times New Roman"/>
        <family val="1"/>
      </rPr>
      <t>st</t>
    </r>
    <r>
      <rPr>
        <sz val="12"/>
        <color theme="8" tint="-0.499984740745262"/>
        <rFont val="Times New Roman"/>
        <family val="1"/>
      </rPr>
      <t xml:space="preserve"> Half 2019</t>
    </r>
  </si>
  <si>
    <r>
      <t>2</t>
    </r>
    <r>
      <rPr>
        <vertAlign val="superscript"/>
        <sz val="12"/>
        <color theme="8" tint="-0.499984740745262"/>
        <rFont val="Times New Roman"/>
        <family val="1"/>
      </rPr>
      <t>nd</t>
    </r>
    <r>
      <rPr>
        <sz val="12"/>
        <color theme="8" tint="-0.499984740745262"/>
        <rFont val="Times New Roman"/>
        <family val="1"/>
      </rPr>
      <t xml:space="preserve"> Half 2019</t>
    </r>
  </si>
  <si>
    <r>
      <t>1</t>
    </r>
    <r>
      <rPr>
        <vertAlign val="superscript"/>
        <sz val="12"/>
        <color theme="8" tint="-0.499984740745262"/>
        <rFont val="Times New Roman"/>
        <family val="1"/>
      </rPr>
      <t>st</t>
    </r>
    <r>
      <rPr>
        <sz val="12"/>
        <color theme="8" tint="-0.499984740745262"/>
        <rFont val="Times New Roman"/>
        <family val="1"/>
      </rPr>
      <t xml:space="preserve"> Half 2020</t>
    </r>
  </si>
  <si>
    <r>
      <t>2</t>
    </r>
    <r>
      <rPr>
        <vertAlign val="superscript"/>
        <sz val="12"/>
        <color theme="8" tint="-0.499984740745262"/>
        <rFont val="Times New Roman"/>
        <family val="1"/>
      </rPr>
      <t>nd</t>
    </r>
    <r>
      <rPr>
        <sz val="12"/>
        <color theme="8" tint="-0.499984740745262"/>
        <rFont val="Times New Roman"/>
        <family val="1"/>
      </rPr>
      <t xml:space="preserve"> Half 2020</t>
    </r>
  </si>
  <si>
    <r>
      <t>1</t>
    </r>
    <r>
      <rPr>
        <vertAlign val="superscript"/>
        <sz val="12"/>
        <color theme="8" tint="-0.499984740745262"/>
        <rFont val="Times New Roman"/>
        <family val="1"/>
      </rPr>
      <t>st</t>
    </r>
    <r>
      <rPr>
        <sz val="12"/>
        <color theme="8" tint="-0.499984740745262"/>
        <rFont val="Times New Roman"/>
        <family val="1"/>
      </rPr>
      <t xml:space="preserve"> Half 2021</t>
    </r>
  </si>
  <si>
    <r>
      <t>2</t>
    </r>
    <r>
      <rPr>
        <vertAlign val="superscript"/>
        <sz val="12"/>
        <color theme="8" tint="-0.499984740745262"/>
        <rFont val="Times New Roman"/>
        <family val="1"/>
      </rPr>
      <t>nd</t>
    </r>
    <r>
      <rPr>
        <sz val="12"/>
        <color theme="8" tint="-0.499984740745262"/>
        <rFont val="Times New Roman"/>
        <family val="1"/>
      </rPr>
      <t xml:space="preserve"> Half 2021</t>
    </r>
  </si>
  <si>
    <r>
      <t>1</t>
    </r>
    <r>
      <rPr>
        <vertAlign val="superscript"/>
        <sz val="12"/>
        <color theme="8" tint="-0.499984740745262"/>
        <rFont val="Times New Roman"/>
        <family val="1"/>
      </rPr>
      <t>st</t>
    </r>
    <r>
      <rPr>
        <sz val="12"/>
        <color theme="8" tint="-0.499984740745262"/>
        <rFont val="Times New Roman"/>
        <family val="1"/>
      </rPr>
      <t xml:space="preserve"> Half 2022</t>
    </r>
  </si>
  <si>
    <r>
      <t>2</t>
    </r>
    <r>
      <rPr>
        <vertAlign val="superscript"/>
        <sz val="12"/>
        <color theme="8" tint="-0.499984740745262"/>
        <rFont val="Times New Roman"/>
        <family val="1"/>
      </rPr>
      <t>nd</t>
    </r>
    <r>
      <rPr>
        <sz val="12"/>
        <color theme="8" tint="-0.499984740745262"/>
        <rFont val="Times New Roman"/>
        <family val="1"/>
      </rPr>
      <t xml:space="preserve"> Half 2022</t>
    </r>
  </si>
  <si>
    <t>Standard Error</t>
  </si>
  <si>
    <t>One of the statistical assumptions underlying the chain ladder model is that the accumulated total claim amounts from different accident periods are independent.</t>
  </si>
  <si>
    <t xml:space="preserve">JKL calculates the risk loads based on variance with a multiplier λ equal to </t>
  </si>
  <si>
    <r>
      <t>(</t>
    </r>
    <r>
      <rPr>
        <i/>
        <sz val="12"/>
        <color theme="8" tint="-0.499984740745262"/>
        <rFont val="Times New Roman"/>
        <family val="1"/>
      </rPr>
      <t>1 point</t>
    </r>
    <r>
      <rPr>
        <sz val="12"/>
        <color theme="8" tint="-0.499984740745262"/>
        <rFont val="Times New Roman"/>
        <family val="1"/>
      </rPr>
      <t>)  Calculate the renewal risk load for each treaty using the Shapley method.</t>
    </r>
  </si>
  <si>
    <r>
      <t>(</t>
    </r>
    <r>
      <rPr>
        <i/>
        <sz val="12"/>
        <color theme="8" tint="-0.499984740745262"/>
        <rFont val="Times New Roman"/>
        <family val="1"/>
      </rPr>
      <t>0.5 points</t>
    </r>
    <r>
      <rPr>
        <sz val="12"/>
        <color theme="8" tint="-0.499984740745262"/>
        <rFont val="Times New Roman"/>
        <family val="1"/>
      </rPr>
      <t xml:space="preserve">)  Explain how the risk loads calculated using the Covariance Share method would differ from those using the Shapley method. </t>
    </r>
  </si>
  <si>
    <t>JKL is considering using the Covariance Share method to calculate the risk loads instead of the Shapley method.</t>
  </si>
  <si>
    <r>
      <t>(</t>
    </r>
    <r>
      <rPr>
        <i/>
        <sz val="12"/>
        <color theme="8" tint="-0.499984740745262"/>
        <rFont val="Times New Roman"/>
        <family val="1"/>
      </rPr>
      <t>4 points</t>
    </r>
    <r>
      <rPr>
        <sz val="12"/>
        <color theme="8" tint="-0.499984740745262"/>
        <rFont val="Times New Roman"/>
        <family val="1"/>
      </rPr>
      <t>)  You are working with the following discrete approximation to a continuous loss distribution:</t>
    </r>
  </si>
  <si>
    <t>The remaining probability is for losses greater than 100,000.</t>
  </si>
  <si>
    <t>After several years, all losses have increased by 25 percent.</t>
  </si>
  <si>
    <r>
      <t>(</t>
    </r>
    <r>
      <rPr>
        <i/>
        <sz val="12"/>
        <color theme="8" tint="-0.499984740745262"/>
        <rFont val="Times New Roman"/>
        <family val="1"/>
      </rPr>
      <t>1 point</t>
    </r>
    <r>
      <rPr>
        <sz val="12"/>
        <color theme="8" tint="-0.499984740745262"/>
        <rFont val="Times New Roman"/>
        <family val="1"/>
      </rPr>
      <t xml:space="preserve">)  Describe what each of </t>
    </r>
    <r>
      <rPr>
        <i/>
        <sz val="12"/>
        <color theme="8" tint="-0.499984740745262"/>
        <rFont val="Times New Roman"/>
        <family val="1"/>
      </rPr>
      <t>A</t>
    </r>
    <r>
      <rPr>
        <sz val="12"/>
        <color theme="8" tint="-0.499984740745262"/>
        <rFont val="Times New Roman"/>
        <family val="1"/>
      </rPr>
      <t xml:space="preserve">, </t>
    </r>
    <r>
      <rPr>
        <i/>
        <sz val="12"/>
        <color theme="8" tint="-0.499984740745262"/>
        <rFont val="Times New Roman"/>
        <family val="1"/>
      </rPr>
      <t>B</t>
    </r>
    <r>
      <rPr>
        <sz val="12"/>
        <color theme="8" tint="-0.499984740745262"/>
        <rFont val="Times New Roman"/>
        <family val="1"/>
      </rPr>
      <t xml:space="preserve">, and </t>
    </r>
    <r>
      <rPr>
        <i/>
        <sz val="12"/>
        <color theme="8" tint="-0.499984740745262"/>
        <rFont val="Times New Roman"/>
        <family val="1"/>
      </rPr>
      <t>x</t>
    </r>
    <r>
      <rPr>
        <sz val="12"/>
        <color theme="8" tint="-0.499984740745262"/>
        <rFont val="Times New Roman"/>
        <family val="1"/>
      </rPr>
      <t xml:space="preserve"> represent.</t>
    </r>
  </si>
  <si>
    <r>
      <t>(</t>
    </r>
    <r>
      <rPr>
        <i/>
        <sz val="12"/>
        <color theme="8" tint="-0.499984740745262"/>
        <rFont val="Times New Roman"/>
        <family val="1"/>
      </rPr>
      <t>1 point</t>
    </r>
    <r>
      <rPr>
        <sz val="12"/>
        <color theme="8" tint="-0.499984740745262"/>
        <rFont val="Times New Roman"/>
        <family val="1"/>
      </rPr>
      <t>)  Describe how the PDLD method differs from Fitzgibbon’s method with respect to the function relating retrospective premium to losses incurred.</t>
    </r>
  </si>
  <si>
    <r>
      <t>(</t>
    </r>
    <r>
      <rPr>
        <i/>
        <sz val="12"/>
        <color theme="8" tint="-0.499984740745262"/>
        <rFont val="Times New Roman"/>
        <family val="1"/>
      </rPr>
      <t>0.5 points</t>
    </r>
    <r>
      <rPr>
        <sz val="12"/>
        <color theme="8" tint="-0.499984740745262"/>
        <rFont val="Times New Roman"/>
        <family val="1"/>
      </rPr>
      <t>)  Describe the two methods for calculating PDLD ratios.</t>
    </r>
  </si>
  <si>
    <t>You are given the following information for a company’s retrospectively rated policies:</t>
  </si>
  <si>
    <t>You have the following amounts from the company’s retrospectively rated policies for policy years 2020 and 2021:</t>
  </si>
  <si>
    <r>
      <t>(</t>
    </r>
    <r>
      <rPr>
        <i/>
        <sz val="12"/>
        <color theme="8" tint="-0.499984740745262"/>
        <rFont val="Times New Roman"/>
        <family val="1"/>
      </rPr>
      <t>1.5 points</t>
    </r>
    <r>
      <rPr>
        <sz val="12"/>
        <color theme="8" tint="-0.499984740745262"/>
        <rFont val="Times New Roman"/>
        <family val="1"/>
      </rPr>
      <t>)  Calculate the premium asset on retrospectively rated policies as of December 31, 2022 arising from policy years 2020 and 2021 using the PDLD method.</t>
    </r>
  </si>
  <si>
    <r>
      <t>(</t>
    </r>
    <r>
      <rPr>
        <i/>
        <sz val="12"/>
        <color theme="8" tint="-0.499984740745262"/>
        <rFont val="Times New Roman"/>
        <family val="1"/>
      </rPr>
      <t>4 points</t>
    </r>
    <r>
      <rPr>
        <sz val="12"/>
        <color theme="8" tint="-0.499984740745262"/>
        <rFont val="Times New Roman"/>
        <family val="1"/>
      </rPr>
      <t>)  In “A Framework for Assessing Risk Margins,” Marshall et al. (Marshall) list nine components of their risk margin framework. 
This includes independent risk analysis, internal systemic risk analysis and external systemic risk analysis.</t>
    </r>
  </si>
  <si>
    <t>You are employing the approach set out in Marshall and are given the following:</t>
  </si>
  <si>
    <t>Answer in the space indicated below</t>
  </si>
  <si>
    <r>
      <t>Total independent risk CoV for both valuation classes combined (</t>
    </r>
    <r>
      <rPr>
        <b/>
        <i/>
        <sz val="12"/>
        <color theme="8" tint="-0.499984740745262"/>
        <rFont val="Times New Roman"/>
        <family val="1"/>
      </rPr>
      <t>X</t>
    </r>
    <r>
      <rPr>
        <sz val="12"/>
        <color theme="8" tint="-0.499984740745262"/>
        <rFont val="Times New Roman"/>
        <family val="1"/>
      </rPr>
      <t>)</t>
    </r>
  </si>
  <si>
    <t>Correlation between the valuation classes for outstanding claims for internal systemic risk</t>
  </si>
  <si>
    <r>
      <t>Internal systemic risk CoV for premium liabilities for both valuation classes combined (</t>
    </r>
    <r>
      <rPr>
        <b/>
        <i/>
        <sz val="12"/>
        <color theme="8" tint="-0.499984740745262"/>
        <rFont val="Times New Roman"/>
        <family val="1"/>
      </rPr>
      <t>Y</t>
    </r>
    <r>
      <rPr>
        <sz val="12"/>
        <color theme="8" tint="-0.499984740745262"/>
        <rFont val="Times New Roman"/>
        <family val="1"/>
      </rPr>
      <t>)</t>
    </r>
  </si>
  <si>
    <r>
      <t>Total external systemic risk CoV for both valuation classes combined (</t>
    </r>
    <r>
      <rPr>
        <b/>
        <i/>
        <sz val="12"/>
        <color theme="8" tint="-0.499984740745262"/>
        <rFont val="Times New Roman"/>
        <family val="1"/>
      </rPr>
      <t>Z</t>
    </r>
    <r>
      <rPr>
        <sz val="12"/>
        <color theme="8" tint="-0.499984740745262"/>
        <rFont val="Times New Roman"/>
        <family val="1"/>
      </rPr>
      <t>)</t>
    </r>
  </si>
  <si>
    <r>
      <t>·</t>
    </r>
    <r>
      <rPr>
        <sz val="7"/>
        <color theme="8" tint="-0.499984740745262"/>
        <rFont val="Times New Roman"/>
        <family val="1"/>
      </rPr>
      <t xml:space="preserve">       </t>
    </r>
    <r>
      <rPr>
        <sz val="12"/>
        <color theme="8" tint="-0.499984740745262"/>
        <rFont val="Times New Roman"/>
        <family val="1"/>
      </rPr>
      <t>It applies to claims incurred in 2023 for all lines of business combined</t>
    </r>
    <r>
      <rPr>
        <sz val="12"/>
        <color theme="8" tint="-0.499984740745262"/>
        <rFont val="Symbol"/>
        <family val="1"/>
        <charset val="2"/>
      </rPr>
      <t>.</t>
    </r>
  </si>
  <si>
    <r>
      <t>·</t>
    </r>
    <r>
      <rPr>
        <sz val="7"/>
        <color theme="8" tint="-0.499984740745262"/>
        <rFont val="Times New Roman"/>
        <family val="1"/>
      </rPr>
      <t xml:space="preserve">       </t>
    </r>
    <r>
      <rPr>
        <sz val="12"/>
        <color theme="8" tint="-0.499984740745262"/>
        <rFont val="Times New Roman"/>
        <family val="1"/>
      </rPr>
      <t>Cedant’s loss participation is 65%</t>
    </r>
    <r>
      <rPr>
        <sz val="12"/>
        <color theme="8" tint="-0.499984740745262"/>
        <rFont val="Symbol"/>
        <family val="1"/>
        <charset val="2"/>
      </rPr>
      <t>.</t>
    </r>
  </si>
  <si>
    <r>
      <t>·</t>
    </r>
    <r>
      <rPr>
        <sz val="7"/>
        <color theme="8" tint="-0.499984740745262"/>
        <rFont val="Times New Roman"/>
        <family val="1"/>
      </rPr>
      <t xml:space="preserve">       </t>
    </r>
    <r>
      <rPr>
        <sz val="12"/>
        <color theme="8" tint="-0.499984740745262"/>
        <rFont val="Times New Roman"/>
        <family val="1"/>
      </rPr>
      <t>Most of the claims from this business are expected to be paid in 2023 and all will be paid before the end of 2025.</t>
    </r>
  </si>
  <si>
    <r>
      <t>·</t>
    </r>
    <r>
      <rPr>
        <sz val="7"/>
        <color theme="8" tint="-0.499984740745262"/>
        <rFont val="Times New Roman"/>
        <family val="1"/>
      </rPr>
      <t xml:space="preserve">       </t>
    </r>
    <r>
      <rPr>
        <sz val="12"/>
        <color theme="8" tint="-0.499984740745262"/>
        <rFont val="Times New Roman"/>
        <family val="1"/>
      </rPr>
      <t>The annual after-tax investment yield is 4.0% at inception of the reinsurance contract.</t>
    </r>
  </si>
  <si>
    <r>
      <t>(</t>
    </r>
    <r>
      <rPr>
        <i/>
        <sz val="12"/>
        <color theme="8" tint="-0.499984740745262"/>
        <rFont val="Times New Roman"/>
        <family val="1"/>
      </rPr>
      <t>0.5 points</t>
    </r>
    <r>
      <rPr>
        <sz val="12"/>
        <color theme="8" tint="-0.499984740745262"/>
        <rFont val="Times New Roman"/>
        <family val="1"/>
      </rPr>
      <t>)  Describe when this may apply.</t>
    </r>
  </si>
  <si>
    <t>ERD Theshold</t>
  </si>
  <si>
    <r>
      <t>(i)</t>
    </r>
    <r>
      <rPr>
        <sz val="7"/>
        <color theme="8" tint="-0.499984740745262"/>
        <rFont val="Times New Roman"/>
        <family val="1"/>
      </rPr>
      <t xml:space="preserve">              </t>
    </r>
    <r>
      <rPr>
        <sz val="12"/>
        <color theme="8" tint="-0.499984740745262"/>
        <rFont val="Times New Roman"/>
        <family val="1"/>
      </rPr>
      <t>Development factors calculated using a simple average</t>
    </r>
  </si>
  <si>
    <r>
      <t>(ii)</t>
    </r>
    <r>
      <rPr>
        <sz val="7"/>
        <color theme="8" tint="-0.499984740745262"/>
        <rFont val="Times New Roman"/>
        <family val="1"/>
      </rPr>
      <t xml:space="preserve">            </t>
    </r>
    <r>
      <rPr>
        <sz val="12"/>
        <color theme="8" tint="-0.499984740745262"/>
        <rFont val="Times New Roman"/>
        <family val="1"/>
      </rPr>
      <t>Theoretically-derived development factors based on Siewert's formula</t>
    </r>
  </si>
  <si>
    <r>
      <t>(</t>
    </r>
    <r>
      <rPr>
        <i/>
        <sz val="12"/>
        <color theme="8" tint="-0.499984740745262"/>
        <rFont val="Times New Roman"/>
        <family val="1"/>
      </rPr>
      <t>2 points</t>
    </r>
    <r>
      <rPr>
        <sz val="12"/>
        <color theme="8" tint="-0.499984740745262"/>
        <rFont val="Times New Roman"/>
        <family val="1"/>
      </rPr>
      <t>)  Calculate the total IBNR for claims excess of 400,000 as of December 31, 2022 using each of the following approaches:</t>
    </r>
  </si>
  <si>
    <t>You are assessing the increased limits factors approach as an alternative.</t>
  </si>
  <si>
    <r>
      <t>(</t>
    </r>
    <r>
      <rPr>
        <i/>
        <sz val="12"/>
        <color theme="8" tint="-0.499984740745262"/>
        <rFont val="Times New Roman"/>
        <family val="1"/>
      </rPr>
      <t>0.5 points</t>
    </r>
    <r>
      <rPr>
        <sz val="12"/>
        <color theme="8" tint="-0.499984740745262"/>
        <rFont val="Times New Roman"/>
        <family val="1"/>
      </rPr>
      <t>)  Identify two considerations when applying the increased limits factors approach.</t>
    </r>
  </si>
  <si>
    <t>Question 11</t>
  </si>
  <si>
    <r>
      <t>(</t>
    </r>
    <r>
      <rPr>
        <i/>
        <sz val="12"/>
        <color theme="8" tint="-0.499984740745262"/>
        <rFont val="Times New Roman"/>
        <family val="1"/>
      </rPr>
      <t>1.5 points</t>
    </r>
    <r>
      <rPr>
        <sz val="12"/>
        <color theme="8" tint="-0.499984740745262"/>
        <rFont val="Times New Roman"/>
        <family val="1"/>
      </rPr>
      <t>)  Describe the following terms with respect to claims-made insurance:</t>
    </r>
  </si>
  <si>
    <t xml:space="preserve">The annual accident year trend is </t>
  </si>
  <si>
    <t>Question 12</t>
  </si>
  <si>
    <r>
      <t>(</t>
    </r>
    <r>
      <rPr>
        <i/>
        <sz val="12"/>
        <color theme="8" tint="-0.499984740745262"/>
        <rFont val="Times New Roman"/>
        <family val="1"/>
      </rPr>
      <t>1 point</t>
    </r>
    <r>
      <rPr>
        <sz val="12"/>
        <color theme="8" tint="-0.499984740745262"/>
        <rFont val="Times New Roman"/>
        <family val="1"/>
      </rPr>
      <t>)  Describe two issues that should be investigated with respect to the industry data used in this analysis.</t>
    </r>
  </si>
  <si>
    <t>Answer in the space below. A graph of ILF to limit is provided for your convenience. You are not required to use the graph to earn full credit.</t>
  </si>
  <si>
    <t>Question 13</t>
  </si>
  <si>
    <r>
      <t>(</t>
    </r>
    <r>
      <rPr>
        <i/>
        <sz val="12"/>
        <color theme="8" tint="-0.499984740745262"/>
        <rFont val="Times New Roman"/>
        <family val="1"/>
      </rPr>
      <t>5 points</t>
    </r>
    <r>
      <rPr>
        <sz val="12"/>
        <color theme="8" tint="-0.499984740745262"/>
        <rFont val="Times New Roman"/>
        <family val="1"/>
      </rPr>
      <t>)  XYZ Insurance has reinsurance arrangements applied in the following order:</t>
    </r>
  </si>
  <si>
    <t>During the year, an earthquake caused the following covered losses for XYZ:</t>
  </si>
  <si>
    <t>Reinsurance Treaty</t>
  </si>
  <si>
    <t>Description</t>
  </si>
  <si>
    <t>4 lines with 1,000 retained line</t>
  </si>
  <si>
    <t>2,000 in excess of 1,000</t>
  </si>
  <si>
    <t>6,000 in excess of 4,000</t>
  </si>
  <si>
    <t>Surplus Share</t>
  </si>
  <si>
    <t>Per Risk Excess of Loss</t>
  </si>
  <si>
    <t>Catastrophe</t>
  </si>
  <si>
    <t>Property</t>
  </si>
  <si>
    <t>Insured Value</t>
  </si>
  <si>
    <t>A</t>
  </si>
  <si>
    <t>B</t>
  </si>
  <si>
    <t>C</t>
  </si>
  <si>
    <t>D</t>
  </si>
  <si>
    <t>E</t>
  </si>
  <si>
    <r>
      <t>(</t>
    </r>
    <r>
      <rPr>
        <i/>
        <sz val="12"/>
        <color theme="8" tint="-0.499984740745262"/>
        <rFont val="Times New Roman"/>
        <family val="1"/>
      </rPr>
      <t>2 points</t>
    </r>
    <r>
      <rPr>
        <sz val="12"/>
        <color theme="8" tint="-0.499984740745262"/>
        <rFont val="Times New Roman"/>
        <family val="1"/>
      </rPr>
      <t>)  Calculate the total losses recoverable under each treaty.</t>
    </r>
  </si>
  <si>
    <t>You are provided with the following information on the catastrophe treaty:</t>
  </si>
  <si>
    <t xml:space="preserve"> pro-rata as to amount.   </t>
  </si>
  <si>
    <r>
      <t>(</t>
    </r>
    <r>
      <rPr>
        <i/>
        <sz val="12"/>
        <color theme="8" tint="-0.499984740745262"/>
        <rFont val="Times New Roman"/>
        <family val="1"/>
      </rPr>
      <t>0.5 points</t>
    </r>
    <r>
      <rPr>
        <sz val="12"/>
        <color theme="8" tint="-0.499984740745262"/>
        <rFont val="Times New Roman"/>
        <family val="1"/>
      </rPr>
      <t xml:space="preserve">)  Calculate the reinstatement premium for the catastrophe treaty. </t>
    </r>
  </si>
  <si>
    <t>A different insurer, ABC Insurance, has a per risk excess of loss reinsurance treaty as follows:</t>
  </si>
  <si>
    <t>Treaty Limit</t>
  </si>
  <si>
    <t>Attachment Point</t>
  </si>
  <si>
    <t>Annual Aggregate Deductible (AAD)</t>
  </si>
  <si>
    <t>ABC’s claims covered by the treaty in order of occurrence are:</t>
  </si>
  <si>
    <t>Ultimate Claim</t>
  </si>
  <si>
    <r>
      <t>(</t>
    </r>
    <r>
      <rPr>
        <i/>
        <sz val="12"/>
        <color theme="8" tint="-0.499984740745262"/>
        <rFont val="Times New Roman"/>
        <family val="1"/>
      </rPr>
      <t>2.5 points</t>
    </r>
    <r>
      <rPr>
        <sz val="12"/>
        <color theme="8" tint="-0.499984740745262"/>
        <rFont val="Times New Roman"/>
        <family val="1"/>
      </rPr>
      <t xml:space="preserve">)  Calculate the amount retained by ABC for each claim. </t>
    </r>
  </si>
  <si>
    <t>(iii)          3,500,000</t>
  </si>
  <si>
    <t>(iv)          5,000,000</t>
  </si>
  <si>
    <t>excess of'</t>
  </si>
  <si>
    <r>
      <t>(</t>
    </r>
    <r>
      <rPr>
        <i/>
        <sz val="12"/>
        <color theme="8" tint="-0.499984740745262"/>
        <rFont val="Times New Roman"/>
        <family val="1"/>
      </rPr>
      <t>3 points</t>
    </r>
    <r>
      <rPr>
        <sz val="12"/>
        <color theme="8" tint="-0.499984740745262"/>
        <rFont val="Times New Roman"/>
        <family val="1"/>
      </rPr>
      <t>)  Calculate the expected losses in the layer using an exposure rating approach.</t>
    </r>
  </si>
  <si>
    <r>
      <t>distribution function</t>
    </r>
    <r>
      <rPr>
        <i/>
        <sz val="12"/>
        <color theme="8" tint="-0.499984740745262"/>
        <rFont val="Times New Roman"/>
        <family val="1"/>
      </rPr>
      <t xml:space="preserve"> G</t>
    </r>
    <r>
      <rPr>
        <sz val="12"/>
        <color theme="8" tint="-0.499984740745262"/>
        <rFont val="Times New Roman"/>
        <family val="1"/>
      </rPr>
      <t>(</t>
    </r>
    <r>
      <rPr>
        <i/>
        <sz val="12"/>
        <color theme="8" tint="-0.499984740745262"/>
        <rFont val="Times New Roman"/>
        <family val="1"/>
      </rPr>
      <t>x</t>
    </r>
    <r>
      <rPr>
        <sz val="12"/>
        <color theme="8" tint="-0.499984740745262"/>
        <rFont val="Times New Roman"/>
        <family val="1"/>
      </rPr>
      <t>) = 1 - e</t>
    </r>
    <r>
      <rPr>
        <vertAlign val="superscript"/>
        <sz val="12"/>
        <color theme="8" tint="-0.499984740745262"/>
        <rFont val="Times New Roman"/>
        <family val="1"/>
      </rPr>
      <t>-</t>
    </r>
    <r>
      <rPr>
        <i/>
        <vertAlign val="superscript"/>
        <sz val="12"/>
        <color theme="8" tint="-0.499984740745262"/>
        <rFont val="Times New Roman"/>
        <family val="1"/>
      </rPr>
      <t>x</t>
    </r>
    <r>
      <rPr>
        <vertAlign val="superscript"/>
        <sz val="12"/>
        <color theme="8" tint="-0.499984740745262"/>
        <rFont val="Times New Roman"/>
        <family val="1"/>
      </rPr>
      <t>/</t>
    </r>
    <r>
      <rPr>
        <i/>
        <vertAlign val="superscript"/>
        <sz val="12"/>
        <color theme="8" tint="-0.499984740745262"/>
        <rFont val="Times New Roman"/>
        <family val="1"/>
      </rPr>
      <t>θ</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t>
    </r>
  </si>
  <si>
    <t>(g)</t>
  </si>
  <si>
    <t>(h)</t>
  </si>
  <si>
    <r>
      <t>(</t>
    </r>
    <r>
      <rPr>
        <i/>
        <sz val="12"/>
        <color theme="8" tint="-0.499984740745262"/>
        <rFont val="Times New Roman"/>
        <family val="1"/>
      </rPr>
      <t>1 point</t>
    </r>
    <r>
      <rPr>
        <sz val="12"/>
        <color theme="8" tint="-0.499984740745262"/>
        <rFont val="Times New Roman"/>
        <family val="1"/>
      </rPr>
      <t xml:space="preserve">)  Calculate the expected payment per loss for a policy with a limit of 50,000 using </t>
    </r>
    <r>
      <rPr>
        <u/>
        <sz val="12"/>
        <color theme="8" tint="-0.499984740745262"/>
        <rFont val="Times New Roman"/>
        <family val="1"/>
      </rPr>
      <t>both</t>
    </r>
    <r>
      <rPr>
        <sz val="12"/>
        <color theme="8" tint="-0.499984740745262"/>
        <rFont val="Times New Roman"/>
        <family val="1"/>
      </rPr>
      <t xml:space="preserve"> the size method and the layer method.</t>
    </r>
  </si>
  <si>
    <r>
      <t>(</t>
    </r>
    <r>
      <rPr>
        <i/>
        <sz val="12"/>
        <color theme="8" tint="-0.499984740745262"/>
        <rFont val="Times New Roman"/>
        <family val="1"/>
      </rPr>
      <t>1 point</t>
    </r>
    <r>
      <rPr>
        <sz val="12"/>
        <color theme="8" tint="-0.499984740745262"/>
        <rFont val="Times New Roman"/>
        <family val="1"/>
      </rPr>
      <t xml:space="preserve">)  Calculate the expected payment per loss for the layer from 50,000 to 100,000 using </t>
    </r>
    <r>
      <rPr>
        <u/>
        <sz val="12"/>
        <color theme="8" tint="-0.499984740745262"/>
        <rFont val="Times New Roman"/>
        <family val="1"/>
      </rPr>
      <t>both</t>
    </r>
    <r>
      <rPr>
        <sz val="12"/>
        <color theme="8" tint="-0.499984740745262"/>
        <rFont val="Times New Roman"/>
        <family val="1"/>
      </rPr>
      <t xml:space="preserve"> the size method and the layer method.</t>
    </r>
  </si>
  <si>
    <t>Increase</t>
  </si>
  <si>
    <r>
      <t>(</t>
    </r>
    <r>
      <rPr>
        <i/>
        <sz val="12"/>
        <color theme="8" tint="-0.499984740745262"/>
        <rFont val="Times New Roman"/>
        <family val="1"/>
      </rPr>
      <t>0.5 points</t>
    </r>
    <r>
      <rPr>
        <sz val="12"/>
        <color theme="8" tint="-0.499984740745262"/>
        <rFont val="Times New Roman"/>
        <family val="1"/>
      </rPr>
      <t xml:space="preserve">)  Calculate the new expected payment per loss for a policy with a limit of 50,000 using </t>
    </r>
    <r>
      <rPr>
        <u/>
        <sz val="12"/>
        <color theme="8" tint="-0.499984740745262"/>
        <rFont val="Times New Roman"/>
        <family val="1"/>
      </rPr>
      <t>either</t>
    </r>
    <r>
      <rPr>
        <sz val="12"/>
        <color theme="8" tint="-0.499984740745262"/>
        <rFont val="Times New Roman"/>
        <family val="1"/>
      </rPr>
      <t xml:space="preserve"> the size method or the layer method. </t>
    </r>
  </si>
  <si>
    <r>
      <t>(</t>
    </r>
    <r>
      <rPr>
        <i/>
        <sz val="12"/>
        <color theme="8" tint="-0.499984740745262"/>
        <rFont val="Times New Roman"/>
        <family val="1"/>
      </rPr>
      <t>0.5 points</t>
    </r>
    <r>
      <rPr>
        <sz val="12"/>
        <color theme="8" tint="-0.499984740745262"/>
        <rFont val="Times New Roman"/>
        <family val="1"/>
      </rPr>
      <t xml:space="preserve">)  Calculate the trend factor for the policy with a limit of 50,000 </t>
    </r>
    <r>
      <rPr>
        <u/>
        <sz val="12"/>
        <color theme="8" tint="-0.499984740745262"/>
        <rFont val="Times New Roman"/>
        <family val="1"/>
      </rPr>
      <t>and</t>
    </r>
    <r>
      <rPr>
        <sz val="12"/>
        <color theme="8" tint="-0.499984740745262"/>
        <rFont val="Times New Roman"/>
        <family val="1"/>
      </rPr>
      <t xml:space="preserve"> the trend factor for the layer from 50,000 to 100,000. </t>
    </r>
  </si>
  <si>
    <r>
      <t>(</t>
    </r>
    <r>
      <rPr>
        <i/>
        <sz val="12"/>
        <color theme="8" tint="-0.499984740745262"/>
        <rFont val="Times New Roman"/>
        <family val="1"/>
      </rPr>
      <t>0.5 points</t>
    </r>
    <r>
      <rPr>
        <sz val="12"/>
        <color theme="8" tint="-0.499984740745262"/>
        <rFont val="Times New Roman"/>
        <family val="1"/>
      </rPr>
      <t xml:space="preserve">)  Calculate the increased limit factor for 100,000 with a basic limit of 50,000, both before </t>
    </r>
    <r>
      <rPr>
        <u/>
        <sz val="12"/>
        <color theme="8" tint="-0.499984740745262"/>
        <rFont val="Times New Roman"/>
        <family val="1"/>
      </rPr>
      <t>and</t>
    </r>
    <r>
      <rPr>
        <sz val="12"/>
        <color theme="8" tint="-0.499984740745262"/>
        <rFont val="Times New Roman"/>
        <family val="1"/>
      </rPr>
      <t xml:space="preserve"> after trend.  Explain any difference. </t>
    </r>
  </si>
  <si>
    <t>Policy 
Year</t>
  </si>
  <si>
    <t>Premuim Booked as of Year-End 
2022</t>
  </si>
  <si>
    <r>
      <t>Total independent risk CoV for both valuation classes combined (</t>
    </r>
    <r>
      <rPr>
        <b/>
        <i/>
        <sz val="12"/>
        <rFont val="Times New Roman"/>
        <family val="1"/>
      </rPr>
      <t>X</t>
    </r>
    <r>
      <rPr>
        <sz val="12"/>
        <rFont val="Times New Roman"/>
        <family val="1"/>
      </rPr>
      <t>)</t>
    </r>
  </si>
  <si>
    <r>
      <t>Internal systemic risk CoV for premium liabilities for both valuation classes combined (</t>
    </r>
    <r>
      <rPr>
        <b/>
        <i/>
        <sz val="12"/>
        <rFont val="Times New Roman"/>
        <family val="1"/>
      </rPr>
      <t>Y</t>
    </r>
    <r>
      <rPr>
        <sz val="12"/>
        <rFont val="Times New Roman"/>
        <family val="1"/>
      </rPr>
      <t>)</t>
    </r>
  </si>
  <si>
    <r>
      <t>Total external systemic risk CoV for both valuation classes combined (</t>
    </r>
    <r>
      <rPr>
        <b/>
        <i/>
        <sz val="12"/>
        <rFont val="Times New Roman"/>
        <family val="1"/>
      </rPr>
      <t>Z</t>
    </r>
    <r>
      <rPr>
        <sz val="12"/>
        <rFont val="Times New Roman"/>
        <family val="1"/>
      </rPr>
      <t>)</t>
    </r>
  </si>
  <si>
    <r>
      <t>(</t>
    </r>
    <r>
      <rPr>
        <i/>
        <sz val="12"/>
        <color theme="8" tint="-0.499984740745262"/>
        <rFont val="Times New Roman"/>
        <family val="1"/>
      </rPr>
      <t>1 point</t>
    </r>
    <r>
      <rPr>
        <sz val="12"/>
        <color theme="8" tint="-0.499984740745262"/>
        <rFont val="Times New Roman"/>
        <family val="1"/>
      </rPr>
      <t xml:space="preserve">)  Explain why the risk transfer in this reinsurance contract would </t>
    </r>
    <r>
      <rPr>
        <u/>
        <sz val="12"/>
        <color theme="8" tint="-0.499984740745262"/>
        <rFont val="Times New Roman"/>
        <family val="1"/>
      </rPr>
      <t>not</t>
    </r>
    <r>
      <rPr>
        <sz val="12"/>
        <color theme="8" tint="-0.499984740745262"/>
        <rFont val="Times New Roman"/>
        <family val="1"/>
      </rPr>
      <t xml:space="preserve"> be categorized as “reasonably self-evident” to permit reinsurance accounting.</t>
    </r>
  </si>
  <si>
    <r>
      <t xml:space="preserve">Reinsurance accounting may be applicable even if the risk transfer in this reinsurance contract is </t>
    </r>
    <r>
      <rPr>
        <u/>
        <sz val="12"/>
        <color theme="8" tint="-0.499984740745262"/>
        <rFont val="Times New Roman"/>
        <family val="1"/>
      </rPr>
      <t>not</t>
    </r>
    <r>
      <rPr>
        <sz val="12"/>
        <color theme="8" tint="-0.499984740745262"/>
        <rFont val="Times New Roman"/>
        <family val="1"/>
      </rPr>
      <t xml:space="preserve"> categorized as “reasonably self-evident” </t>
    </r>
  </si>
  <si>
    <r>
      <t xml:space="preserve">and the contract does </t>
    </r>
    <r>
      <rPr>
        <u/>
        <sz val="12"/>
        <color theme="8" tint="-0.499984740745262"/>
        <rFont val="Times New Roman"/>
        <family val="1"/>
      </rPr>
      <t>not</t>
    </r>
    <r>
      <rPr>
        <sz val="12"/>
        <color theme="8" tint="-0.499984740745262"/>
        <rFont val="Times New Roman"/>
        <family val="1"/>
      </rPr>
      <t xml:space="preserve"> meet the conditions for risk transfer from a quantitative test.</t>
    </r>
  </si>
  <si>
    <t>Counts in Interval</t>
  </si>
  <si>
    <r>
      <t>·</t>
    </r>
    <r>
      <rPr>
        <sz val="7"/>
        <color theme="8" tint="-0.499984740745262"/>
        <rFont val="Times New Roman"/>
        <family val="1"/>
      </rPr>
      <t xml:space="preserve">       </t>
    </r>
    <r>
      <rPr>
        <sz val="12"/>
        <color theme="8" tint="-0.499984740745262"/>
        <rFont val="Times New Roman"/>
        <family val="1"/>
      </rPr>
      <t>The line of business for the industry data is similar to that being looked at by the insurer.</t>
    </r>
  </si>
  <si>
    <r>
      <t>·</t>
    </r>
    <r>
      <rPr>
        <sz val="7"/>
        <color theme="8" tint="-0.499984740745262"/>
        <rFont val="Times New Roman"/>
        <family val="1"/>
      </rPr>
      <t xml:space="preserve">       </t>
    </r>
    <r>
      <rPr>
        <sz val="12"/>
        <color theme="8" tint="-0.499984740745262"/>
        <rFont val="Times New Roman"/>
        <family val="1"/>
      </rPr>
      <t>ALAE is unlimited.</t>
    </r>
  </si>
  <si>
    <t>(i)            1,500,000</t>
  </si>
  <si>
    <t>(ii)           2,500,000</t>
  </si>
  <si>
    <r>
      <t>·</t>
    </r>
    <r>
      <rPr>
        <sz val="7"/>
        <color theme="8" tint="-0.499984740745262"/>
        <rFont val="Times New Roman"/>
        <family val="1"/>
      </rPr>
      <t xml:space="preserve">       </t>
    </r>
    <r>
      <rPr>
        <sz val="12"/>
        <color theme="8" tint="-0.499984740745262"/>
        <rFont val="Times New Roman"/>
        <family val="1"/>
      </rPr>
      <t>The annual premum is</t>
    </r>
  </si>
  <si>
    <r>
      <t>·</t>
    </r>
    <r>
      <rPr>
        <sz val="7"/>
        <color theme="8" tint="-0.499984740745262"/>
        <rFont val="Times New Roman"/>
        <family val="1"/>
      </rPr>
      <t xml:space="preserve">       </t>
    </r>
    <r>
      <rPr>
        <sz val="12"/>
        <color theme="8" tint="-0.499984740745262"/>
        <rFont val="Times New Roman"/>
        <family val="1"/>
      </rPr>
      <t>There is a reinstatement provision that is</t>
    </r>
  </si>
  <si>
    <t>Claim 
Number</t>
  </si>
  <si>
    <t>Question 6</t>
  </si>
  <si>
    <t>The expected loss ratio is 60%.</t>
  </si>
  <si>
    <t>.</t>
  </si>
  <si>
    <r>
      <t>·</t>
    </r>
    <r>
      <rPr>
        <sz val="7"/>
        <color theme="8" tint="-0.499984740745262"/>
        <rFont val="Times New Roman"/>
        <family val="1"/>
      </rPr>
      <t>          </t>
    </r>
    <r>
      <rPr>
        <sz val="12"/>
        <color theme="8" tint="-0.499984740745262"/>
        <rFont val="Times New Roman"/>
        <family val="1"/>
      </rPr>
      <t>Fitzgibbon’s method</t>
    </r>
  </si>
  <si>
    <r>
      <t>·</t>
    </r>
    <r>
      <rPr>
        <sz val="7"/>
        <color theme="8" tint="-0.499984740745262"/>
        <rFont val="Times New Roman"/>
        <family val="1"/>
      </rPr>
      <t xml:space="preserve">          </t>
    </r>
    <r>
      <rPr>
        <sz val="12"/>
        <color theme="8" tint="-0.499984740745262"/>
        <rFont val="Times New Roman"/>
        <family val="1"/>
      </rPr>
      <t>PDLD method (developed by Teng and Perkins)</t>
    </r>
  </si>
  <si>
    <t xml:space="preserve">Correlation between valuation classes </t>
  </si>
  <si>
    <t>for external systemic risk</t>
  </si>
  <si>
    <t>The aggregate distribution of claims incurred in 2023 is estimated as follows:</t>
  </si>
  <si>
    <t>Inception date</t>
  </si>
  <si>
    <t>Settlement date</t>
  </si>
  <si>
    <t>Cedant's Loss Part.</t>
  </si>
  <si>
    <t>Investment Yield</t>
  </si>
  <si>
    <t>Layer (in millions)</t>
  </si>
  <si>
    <t>Ceded Premium in millions)</t>
  </si>
  <si>
    <t>Step factor</t>
  </si>
  <si>
    <t>Tail factor</t>
  </si>
  <si>
    <t>First year</t>
  </si>
  <si>
    <t>Third year</t>
  </si>
  <si>
    <t>Mature</t>
  </si>
  <si>
    <r>
      <t>(</t>
    </r>
    <r>
      <rPr>
        <i/>
        <sz val="12"/>
        <color theme="8" tint="-0.499984740745262"/>
        <rFont val="Times New Roman"/>
        <family val="1"/>
      </rPr>
      <t>2 points</t>
    </r>
    <r>
      <rPr>
        <sz val="12"/>
        <color theme="8" tint="-0.499984740745262"/>
        <rFont val="Times New Roman"/>
        <family val="1"/>
      </rPr>
      <t>)  Calculate the observed increased limits factors (ILFs) for the following indemnity limits, relative to a basic indemnity limit of 1,000,000:</t>
    </r>
  </si>
  <si>
    <r>
      <t>(</t>
    </r>
    <r>
      <rPr>
        <i/>
        <sz val="12"/>
        <color theme="8" tint="-0.499984740745262"/>
        <rFont val="Times New Roman"/>
        <family val="1"/>
      </rPr>
      <t>5 points</t>
    </r>
    <r>
      <rPr>
        <sz val="12"/>
        <color theme="8" tint="-0.499984740745262"/>
        <rFont val="Times New Roman"/>
        <family val="1"/>
      </rPr>
      <t>)  Your reinsurance company is evaluating a proposed casualty per occurrence excess treaty covering the layer 3,000,000 excess of 1,000,000.  
The following information has been provided:</t>
    </r>
  </si>
  <si>
    <r>
      <t>(</t>
    </r>
    <r>
      <rPr>
        <i/>
        <sz val="12"/>
        <color theme="8" tint="-0.499984740745262"/>
        <rFont val="Times New Roman"/>
        <family val="1"/>
      </rPr>
      <t>1 point</t>
    </r>
    <r>
      <rPr>
        <sz val="12"/>
        <color theme="8" tint="-0.499984740745262"/>
        <rFont val="Times New Roman"/>
        <family val="1"/>
      </rPr>
      <t>)  Estimate the scale factor,</t>
    </r>
    <r>
      <rPr>
        <sz val="14"/>
        <color theme="8" tint="-0.499984740745262"/>
        <rFont val="Times New Roman"/>
        <family val="1"/>
      </rPr>
      <t xml:space="preserve"> </t>
    </r>
    <r>
      <rPr>
        <i/>
        <sz val="14"/>
        <color theme="8" tint="-0.499984740745262"/>
        <rFont val="Times New Roman"/>
        <family val="1"/>
      </rPr>
      <t>σ</t>
    </r>
    <r>
      <rPr>
        <vertAlign val="superscript"/>
        <sz val="12"/>
        <color theme="8" tint="-0.499984740745262"/>
        <rFont val="Times New Roman"/>
        <family val="1"/>
      </rPr>
      <t>2</t>
    </r>
    <r>
      <rPr>
        <sz val="12"/>
        <color theme="8" tint="-0.499984740745262"/>
        <rFont val="Times New Roman"/>
        <family val="1"/>
      </rPr>
      <t>.</t>
    </r>
  </si>
  <si>
    <r>
      <t>(</t>
    </r>
    <r>
      <rPr>
        <i/>
        <sz val="12"/>
        <color theme="8" tint="-0.499984740745262"/>
        <rFont val="Times New Roman"/>
        <family val="1"/>
      </rPr>
      <t>0.5 points</t>
    </r>
    <r>
      <rPr>
        <sz val="12"/>
        <color theme="8" tint="-0.499984740745262"/>
        <rFont val="Times New Roman"/>
        <family val="1"/>
      </rPr>
      <t xml:space="preserve">)  Describe a situation where incremental losses may </t>
    </r>
    <r>
      <rPr>
        <u/>
        <sz val="12"/>
        <color theme="8" tint="-0.499984740745262"/>
        <rFont val="Times New Roman"/>
        <family val="1"/>
      </rPr>
      <t>not</t>
    </r>
    <r>
      <rPr>
        <sz val="12"/>
        <color theme="8" tint="-0.499984740745262"/>
        <rFont val="Times New Roman"/>
        <family val="1"/>
      </rPr>
      <t xml:space="preserve"> be independent. </t>
    </r>
  </si>
  <si>
    <r>
      <t>(</t>
    </r>
    <r>
      <rPr>
        <i/>
        <sz val="12"/>
        <color theme="8" tint="-0.499984740745262"/>
        <rFont val="Times New Roman"/>
        <family val="1"/>
      </rPr>
      <t>0.5 points</t>
    </r>
    <r>
      <rPr>
        <sz val="12"/>
        <color theme="8" tint="-0.499984740745262"/>
        <rFont val="Times New Roman"/>
        <family val="1"/>
      </rPr>
      <t xml:space="preserve">)  Describe a situation where incremental losses may </t>
    </r>
    <r>
      <rPr>
        <u/>
        <sz val="12"/>
        <color theme="8" tint="-0.499984740745262"/>
        <rFont val="Times New Roman"/>
        <family val="1"/>
      </rPr>
      <t>not</t>
    </r>
    <r>
      <rPr>
        <sz val="12"/>
        <color theme="8" tint="-0.499984740745262"/>
        <rFont val="Times New Roman"/>
        <family val="1"/>
      </rPr>
      <t xml:space="preserve"> be identically distributed</t>
    </r>
  </si>
  <si>
    <r>
      <t>(</t>
    </r>
    <r>
      <rPr>
        <i/>
        <sz val="12"/>
        <color theme="8" tint="-0.499984740745262"/>
        <rFont val="Times New Roman"/>
        <family val="1"/>
      </rPr>
      <t>1 point</t>
    </r>
    <r>
      <rPr>
        <sz val="12"/>
        <color theme="8" tint="-0.499984740745262"/>
        <rFont val="Times New Roman"/>
        <family val="1"/>
      </rPr>
      <t>)  State two advantages of using the overdispersed Poisson distribution as opposed to the Poisson distribution.</t>
    </r>
  </si>
  <si>
    <r>
      <t>f</t>
    </r>
    <r>
      <rPr>
        <b/>
        <i/>
        <vertAlign val="subscript"/>
        <sz val="12"/>
        <color theme="8" tint="-0.499984740745262"/>
        <rFont val="Times New Roman"/>
        <family val="1"/>
      </rPr>
      <t>k</t>
    </r>
  </si>
  <si>
    <r>
      <rPr>
        <b/>
        <i/>
        <sz val="12"/>
        <color theme="8" tint="-0.499984740745262"/>
        <rFont val="Times New Roman"/>
        <family val="1"/>
      </rPr>
      <t>σ</t>
    </r>
    <r>
      <rPr>
        <b/>
        <i/>
        <vertAlign val="subscript"/>
        <sz val="12"/>
        <color theme="8" tint="-0.499984740745262"/>
        <rFont val="Times New Roman"/>
        <family val="1"/>
      </rPr>
      <t>i</t>
    </r>
    <r>
      <rPr>
        <b/>
        <vertAlign val="superscript"/>
        <sz val="12"/>
        <color theme="8" tint="-0.499984740745262"/>
        <rFont val="Times New Roman"/>
        <family val="1"/>
      </rPr>
      <t>2</t>
    </r>
  </si>
  <si>
    <r>
      <t>(</t>
    </r>
    <r>
      <rPr>
        <i/>
        <sz val="12"/>
        <color theme="8" tint="-0.499984740745262"/>
        <rFont val="Times New Roman"/>
        <family val="1"/>
      </rPr>
      <t>1 point</t>
    </r>
    <r>
      <rPr>
        <sz val="12"/>
        <color theme="8" tint="-0.499984740745262"/>
        <rFont val="Times New Roman"/>
        <family val="1"/>
      </rPr>
      <t>)  State whether or not this implies that the errors in reserve estimates for different accident periods are independent.  Justify your answer.</t>
    </r>
  </si>
  <si>
    <r>
      <t>(</t>
    </r>
    <r>
      <rPr>
        <i/>
        <sz val="12"/>
        <color theme="8" tint="-0.499984740745262"/>
        <rFont val="Times New Roman"/>
        <family val="1"/>
      </rPr>
      <t>1 point</t>
    </r>
    <r>
      <rPr>
        <sz val="12"/>
        <color theme="8" tint="-0.499984740745262"/>
        <rFont val="Times New Roman"/>
        <family val="1"/>
      </rPr>
      <t xml:space="preserve">)  State the other two statistical assumptions underlying the chain ladder model. </t>
    </r>
  </si>
  <si>
    <r>
      <t>(</t>
    </r>
    <r>
      <rPr>
        <i/>
        <sz val="12"/>
        <color theme="8" tint="-0.499984740745262"/>
        <rFont val="Times New Roman"/>
        <family val="1"/>
      </rPr>
      <t>2 points</t>
    </r>
    <r>
      <rPr>
        <sz val="12"/>
        <color theme="8" tint="-0.499984740745262"/>
        <rFont val="Times New Roman"/>
        <family val="1"/>
      </rPr>
      <t>)  Demonstrate that the standard error for the first half of 2021 has been correctly calculated.</t>
    </r>
  </si>
  <si>
    <r>
      <t>(</t>
    </r>
    <r>
      <rPr>
        <i/>
        <sz val="12"/>
        <color theme="8" tint="-0.499984740745262"/>
        <rFont val="Times New Roman"/>
        <family val="1"/>
      </rPr>
      <t>2 points</t>
    </r>
    <r>
      <rPr>
        <sz val="12"/>
        <color theme="8" tint="-0.499984740745262"/>
        <rFont val="Times New Roman"/>
        <family val="1"/>
      </rPr>
      <t>)  Calculate the standard error for the full year of 2021.</t>
    </r>
  </si>
  <si>
    <r>
      <t>(</t>
    </r>
    <r>
      <rPr>
        <i/>
        <sz val="12"/>
        <color theme="8" tint="-0.499984740745262"/>
        <rFont val="Times New Roman"/>
        <family val="1"/>
      </rPr>
      <t>1 point</t>
    </r>
    <r>
      <rPr>
        <sz val="12"/>
        <color theme="8" tint="-0.499984740745262"/>
        <rFont val="Times New Roman"/>
        <family val="1"/>
      </rPr>
      <t>)  Describe Mack’s nonparametric test for correlations between development factors.</t>
    </r>
  </si>
  <si>
    <r>
      <t>(</t>
    </r>
    <r>
      <rPr>
        <i/>
        <sz val="12"/>
        <color theme="8" tint="-0.499984740745262"/>
        <rFont val="Times New Roman"/>
        <family val="1"/>
      </rPr>
      <t>0.5 points</t>
    </r>
    <r>
      <rPr>
        <sz val="12"/>
        <color theme="8" tint="-0.499984740745262"/>
        <rFont val="Times New Roman"/>
        <family val="1"/>
      </rPr>
      <t>)  Describe the adjustment that Venter suggests to correct for correlation between adjacent development factors.</t>
    </r>
  </si>
  <si>
    <r>
      <t>(</t>
    </r>
    <r>
      <rPr>
        <i/>
        <sz val="12"/>
        <color theme="8" tint="-0.499984740745262"/>
        <rFont val="Times New Roman"/>
        <family val="1"/>
      </rPr>
      <t>1 point</t>
    </r>
    <r>
      <rPr>
        <sz val="12"/>
        <color theme="8" tint="-0.499984740745262"/>
        <rFont val="Times New Roman"/>
        <family val="1"/>
      </rPr>
      <t>)  Describe Mack’s nonparametric test for calendar year effects.</t>
    </r>
  </si>
  <si>
    <r>
      <t>(</t>
    </r>
    <r>
      <rPr>
        <i/>
        <sz val="12"/>
        <color theme="8" tint="-0.499984740745262"/>
        <rFont val="Times New Roman"/>
        <family val="1"/>
      </rPr>
      <t>0.5 points</t>
    </r>
    <r>
      <rPr>
        <sz val="12"/>
        <color theme="8" tint="-0.499984740745262"/>
        <rFont val="Times New Roman"/>
        <family val="1"/>
      </rPr>
      <t>)  Describe a model that Venter suggests could account for calendar year effects.</t>
    </r>
  </si>
  <si>
    <r>
      <t>(</t>
    </r>
    <r>
      <rPr>
        <i/>
        <sz val="12"/>
        <color theme="8" tint="-0.499984740745262"/>
        <rFont val="Times New Roman"/>
        <family val="1"/>
      </rPr>
      <t>3 points</t>
    </r>
    <r>
      <rPr>
        <sz val="12"/>
        <color theme="8" tint="-0.499984740745262"/>
        <rFont val="Times New Roman"/>
        <family val="1"/>
      </rPr>
      <t>)  JKL Reinsurance Company is planning to write three reinsurance treaties covering hurricane claims.  The output from hurricane catastrophe modeling shows that there are six possible scenarios from writing these reinsurance treaties.  You are provided with the following information:</t>
    </r>
  </si>
  <si>
    <r>
      <t>(</t>
    </r>
    <r>
      <rPr>
        <i/>
        <sz val="12"/>
        <color theme="8" tint="-0.499984740745262"/>
        <rFont val="Times New Roman"/>
        <family val="1"/>
      </rPr>
      <t>1.5 points</t>
    </r>
    <r>
      <rPr>
        <sz val="12"/>
        <color theme="8" tint="-0.499984740745262"/>
        <rFont val="Times New Roman"/>
        <family val="1"/>
      </rPr>
      <t>)  Calculate the renewal risk load for each treaty using the Marginal Variance method.</t>
    </r>
  </si>
  <si>
    <r>
      <t>(</t>
    </r>
    <r>
      <rPr>
        <i/>
        <sz val="12"/>
        <color theme="8" tint="-0.499984740745262"/>
        <rFont val="Times New Roman"/>
        <family val="1"/>
      </rPr>
      <t>0.5 points</t>
    </r>
    <r>
      <rPr>
        <sz val="12"/>
        <color theme="8" tint="-0.499984740745262"/>
        <rFont val="Times New Roman"/>
        <family val="1"/>
      </rPr>
      <t xml:space="preserve">)  Calculate the new expected payment per loss for the layer from 50,000 to 100,000 using </t>
    </r>
    <r>
      <rPr>
        <u/>
        <sz val="12"/>
        <color theme="8" tint="-0.499984740745262"/>
        <rFont val="Times New Roman"/>
        <family val="1"/>
      </rPr>
      <t>either</t>
    </r>
    <r>
      <rPr>
        <sz val="12"/>
        <color theme="8" tint="-0.499984740745262"/>
        <rFont val="Times New Roman"/>
        <family val="1"/>
      </rPr>
      <t xml:space="preserve"> the size method or the layer method.</t>
    </r>
  </si>
  <si>
    <r>
      <t xml:space="preserve">In Fitzgibbon’s method, a linear function relates retrospective premium to losses incurred.  This can be restated as </t>
    </r>
    <r>
      <rPr>
        <i/>
        <sz val="12"/>
        <color theme="8" tint="-0.499984740745262"/>
        <rFont val="Times New Roman"/>
        <family val="1"/>
      </rPr>
      <t>Y</t>
    </r>
    <r>
      <rPr>
        <sz val="12"/>
        <color theme="8" tint="-0.499984740745262"/>
        <rFont val="Times New Roman"/>
        <family val="1"/>
      </rPr>
      <t xml:space="preserve"> = </t>
    </r>
    <r>
      <rPr>
        <i/>
        <sz val="12"/>
        <color theme="8" tint="-0.499984740745262"/>
        <rFont val="Times New Roman"/>
        <family val="1"/>
      </rPr>
      <t>A</t>
    </r>
    <r>
      <rPr>
        <sz val="12"/>
        <color theme="8" tint="-0.499984740745262"/>
        <rFont val="Times New Roman"/>
        <family val="1"/>
      </rPr>
      <t xml:space="preserve"> + </t>
    </r>
    <r>
      <rPr>
        <i/>
        <sz val="12"/>
        <color theme="8" tint="-0.499984740745262"/>
        <rFont val="Times New Roman"/>
        <family val="1"/>
      </rPr>
      <t>Bx</t>
    </r>
    <r>
      <rPr>
        <sz val="12"/>
        <color theme="8" tint="-0.499984740745262"/>
        <rFont val="Times New Roman"/>
        <family val="1"/>
      </rPr>
      <t xml:space="preserve"> where </t>
    </r>
    <r>
      <rPr>
        <i/>
        <sz val="12"/>
        <color theme="8" tint="-0.499984740745262"/>
        <rFont val="Times New Roman"/>
        <family val="1"/>
      </rPr>
      <t>Y</t>
    </r>
    <r>
      <rPr>
        <sz val="12"/>
        <color theme="8" tint="-0.499984740745262"/>
        <rFont val="Times New Roman"/>
        <family val="1"/>
      </rPr>
      <t xml:space="preserve"> is the retrospective adjustment as a percentage of standard premium.</t>
    </r>
  </si>
  <si>
    <r>
      <t>(</t>
    </r>
    <r>
      <rPr>
        <i/>
        <sz val="12"/>
        <color theme="8" tint="-0.499984740745262"/>
        <rFont val="Times New Roman"/>
        <family val="1"/>
      </rPr>
      <t>4 points</t>
    </r>
    <r>
      <rPr>
        <sz val="12"/>
        <color theme="8" tint="-0.499984740745262"/>
        <rFont val="Times New Roman"/>
        <family val="1"/>
      </rPr>
      <t>)  The premium asset on retrospectively rated polices may be calculated using either of the following methods:</t>
    </r>
  </si>
  <si>
    <t>Marshall outlines a balanced scorecard approach to analyze internal systemic risk.  This approach requires subjective decisions to be made.</t>
  </si>
  <si>
    <t>Proportion of Total Insurance Liabilities</t>
  </si>
  <si>
    <r>
      <t>(c)      (</t>
    </r>
    <r>
      <rPr>
        <i/>
        <sz val="12"/>
        <color theme="8" tint="-0.499984740745262"/>
        <rFont val="Times New Roman"/>
        <family val="1"/>
      </rPr>
      <t>2 points</t>
    </r>
    <r>
      <rPr>
        <sz val="12"/>
        <color theme="8" tint="-0.499984740745262"/>
        <rFont val="Times New Roman"/>
        <family val="1"/>
      </rPr>
      <t>)  Calculate the following:</t>
    </r>
  </si>
  <si>
    <r>
      <t>(</t>
    </r>
    <r>
      <rPr>
        <i/>
        <sz val="12"/>
        <color theme="8" tint="-0.499984740745262"/>
        <rFont val="Times New Roman"/>
        <family val="1"/>
      </rPr>
      <t>1 point</t>
    </r>
    <r>
      <rPr>
        <sz val="12"/>
        <color theme="8" tint="-0.499984740745262"/>
        <rFont val="Times New Roman"/>
        <family val="1"/>
      </rPr>
      <t>)  Identify four subjective decisions that are required in this approach.</t>
    </r>
  </si>
  <si>
    <r>
      <t>·</t>
    </r>
    <r>
      <rPr>
        <sz val="7"/>
        <color theme="8" tint="-0.499984740745262"/>
        <rFont val="Times New Roman"/>
        <family val="1"/>
      </rPr>
      <t xml:space="preserve">       </t>
    </r>
    <r>
      <rPr>
        <sz val="12"/>
        <color theme="8" tint="-0.499984740745262"/>
        <rFont val="Times New Roman"/>
        <family val="1"/>
      </rPr>
      <t>It is an aggregate excess of loss contract for the layer 100 million excess of 150 million</t>
    </r>
    <r>
      <rPr>
        <sz val="12"/>
        <color theme="8" tint="-0.499984740745262"/>
        <rFont val="Symbol"/>
        <family val="1"/>
        <charset val="2"/>
      </rPr>
      <t>.</t>
    </r>
  </si>
  <si>
    <r>
      <t>(</t>
    </r>
    <r>
      <rPr>
        <i/>
        <sz val="12"/>
        <color theme="8" tint="-0.499984740745262"/>
        <rFont val="Times New Roman"/>
        <family val="1"/>
      </rPr>
      <t>4 points</t>
    </r>
    <r>
      <rPr>
        <sz val="12"/>
        <color theme="8" tint="-0.499984740745262"/>
        <rFont val="Times New Roman"/>
        <family val="1"/>
      </rPr>
      <t>)   You are given the following information regarding a reinsurance contract:</t>
    </r>
  </si>
  <si>
    <r>
      <t>·</t>
    </r>
    <r>
      <rPr>
        <sz val="7"/>
        <color theme="8" tint="-0.499984740745262"/>
        <rFont val="Times New Roman"/>
        <family val="1"/>
      </rPr>
      <t xml:space="preserve">       </t>
    </r>
    <r>
      <rPr>
        <sz val="12"/>
        <color theme="8" tint="-0.499984740745262"/>
        <rFont val="Times New Roman"/>
        <family val="1"/>
      </rPr>
      <t>Ceded premium is 48 million, paid on January 1, 2023</t>
    </r>
    <r>
      <rPr>
        <sz val="12"/>
        <color theme="8" tint="-0.499984740745262"/>
        <rFont val="Symbol"/>
        <family val="1"/>
        <charset val="2"/>
      </rPr>
      <t>.</t>
    </r>
  </si>
  <si>
    <t>There is no development beyond 72 months.</t>
  </si>
  <si>
    <r>
      <t>(</t>
    </r>
    <r>
      <rPr>
        <i/>
        <sz val="12"/>
        <color theme="8" tint="-0.499984740745262"/>
        <rFont val="Times New Roman"/>
        <family val="1"/>
      </rPr>
      <t>0.5 points</t>
    </r>
    <r>
      <rPr>
        <sz val="12"/>
        <color theme="8" tint="-0.499984740745262"/>
        <rFont val="Times New Roman"/>
        <family val="1"/>
      </rPr>
      <t>)  Describe two considerations in the calculation of R</t>
    </r>
    <r>
      <rPr>
        <vertAlign val="subscript"/>
        <sz val="12"/>
        <color theme="8" tint="-0.499984740745262"/>
        <rFont val="Times New Roman"/>
        <family val="1"/>
      </rPr>
      <t>t</t>
    </r>
    <r>
      <rPr>
        <sz val="12"/>
        <color theme="8" tint="-0.499984740745262"/>
        <rFont val="Times New Roman"/>
        <family val="1"/>
      </rPr>
      <t xml:space="preserve"> values.</t>
    </r>
  </si>
  <si>
    <r>
      <t>(</t>
    </r>
    <r>
      <rPr>
        <i/>
        <sz val="12"/>
        <color theme="8" tint="-0.499984740745262"/>
        <rFont val="Times New Roman"/>
        <family val="1"/>
      </rPr>
      <t>1 point</t>
    </r>
    <r>
      <rPr>
        <sz val="12"/>
        <color theme="8" tint="-0.499984740745262"/>
        <rFont val="Times New Roman"/>
        <family val="1"/>
      </rPr>
      <t>)  Explain why alternative methods should be considered based on the results from part (a).</t>
    </r>
  </si>
  <si>
    <t>An insurer writes claims-made coverage with a 6-year reporting pattern.  The reporting pattern is as follows:</t>
  </si>
  <si>
    <t>Tail policy</t>
  </si>
  <si>
    <t>Claims Incurred in an 
Accident Year are Reported in the Year of</t>
  </si>
  <si>
    <r>
      <t>(</t>
    </r>
    <r>
      <rPr>
        <i/>
        <sz val="12"/>
        <color theme="8" tint="-0.499984740745262"/>
        <rFont val="Times New Roman"/>
        <family val="1"/>
      </rPr>
      <t>5 points</t>
    </r>
    <r>
      <rPr>
        <sz val="12"/>
        <color theme="8" tint="-0.499984740745262"/>
        <rFont val="Times New Roman"/>
        <family val="1"/>
      </rPr>
      <t>)  You are conducting an increased limits analysis for an insurer looking to enter a liability line of business.  You are given the following insurance industry aggregated claims data by size of claim:</t>
    </r>
  </si>
  <si>
    <r>
      <t>·</t>
    </r>
    <r>
      <rPr>
        <sz val="7"/>
        <color theme="8" tint="-0.499984740745262"/>
        <rFont val="Times New Roman"/>
        <family val="1"/>
      </rPr>
      <t xml:space="preserve">       </t>
    </r>
    <r>
      <rPr>
        <sz val="12"/>
        <color theme="8" tint="-0.499984740745262"/>
        <rFont val="Times New Roman"/>
        <family val="1"/>
      </rPr>
      <t>Data is evaluated as of December 31, 2022 and includes accident years 2018 and 2019 combined.</t>
    </r>
  </si>
  <si>
    <r>
      <t>(</t>
    </r>
    <r>
      <rPr>
        <i/>
        <sz val="12"/>
        <color theme="8" tint="-0.499984740745262"/>
        <rFont val="Times New Roman"/>
        <family val="1"/>
      </rPr>
      <t>1 point</t>
    </r>
    <r>
      <rPr>
        <sz val="12"/>
        <color theme="8" tint="-0.499984740745262"/>
        <rFont val="Times New Roman"/>
        <family val="1"/>
      </rPr>
      <t>)  Recommend an ILF for a 2,000,000 indemnity limit.  Justify your recommendation.</t>
    </r>
  </si>
  <si>
    <r>
      <t>(</t>
    </r>
    <r>
      <rPr>
        <i/>
        <sz val="12"/>
        <color theme="8" tint="-0.499984740745262"/>
        <rFont val="Times New Roman"/>
        <family val="1"/>
      </rPr>
      <t>1 point</t>
    </r>
    <r>
      <rPr>
        <sz val="12"/>
        <color theme="8" tint="-0.499984740745262"/>
        <rFont val="Times New Roman"/>
        <family val="1"/>
      </rPr>
      <t>)   Describe two of these components, other than the three listed above.</t>
    </r>
  </si>
  <si>
    <r>
      <t>Summary of Severity Relativity (R</t>
    </r>
    <r>
      <rPr>
        <b/>
        <vertAlign val="subscript"/>
        <sz val="12"/>
        <color theme="8" tint="-0.499984740745262"/>
        <rFont val="Times New Roman"/>
        <family val="1"/>
      </rPr>
      <t>t</t>
    </r>
    <r>
      <rPr>
        <b/>
        <sz val="12"/>
        <color theme="8" tint="-0.499984740745262"/>
        <rFont val="Times New Roman"/>
        <family val="1"/>
      </rPr>
      <t>) of 400,000 Limit to Total Limits
by maturity 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</si>
</sst>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0.0%"/>
    <numFmt numFmtId="166" formatCode="0.0000"/>
    <numFmt numFmtId="167" formatCode="0.000"/>
    <numFmt numFmtId="168" formatCode="0.0"/>
    <numFmt numFmtId="169" formatCode="_(* #,##0.0000_);_(* \(#,##0.0000\);_(* &quot;-&quot;??_);_(@_)"/>
    <numFmt numFmtId="170" formatCode="0.0000%"/>
    <numFmt numFmtId="171" formatCode="_(* #,##0_);_(* \(#,##0\);_(* &quot;-&quot;????_);_(@_)"/>
    <numFmt numFmtId="172" formatCode="#,##0.000"/>
    <numFmt numFmtId="173" formatCode="#,##0.0000"/>
    <numFmt numFmtId="174" formatCode="0.00000"/>
    <numFmt numFmtId="175" formatCode="[$-409]d\-mmm\-yyyy;@"/>
  </numFmts>
  <fonts count="33" x14ac:knownFonts="1">
    <font>
      <sz val="11"/>
      <color theme="1"/>
      <name val="Calibri"/>
      <family val="2"/>
      <scheme val="minor"/>
    </font>
    <font>
      <sz val="11"/>
      <color theme="1"/>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i/>
      <sz val="12"/>
      <color theme="8" tint="-0.499984740745262"/>
      <name val="Times New Roman"/>
      <family val="1"/>
    </font>
    <font>
      <b/>
      <sz val="12"/>
      <color theme="8" tint="-0.499984740745262"/>
      <name val="Times New Roman"/>
      <family val="1"/>
    </font>
    <font>
      <sz val="12"/>
      <color theme="8" tint="-0.499984740745262"/>
      <name val="Symbol"/>
      <family val="1"/>
      <charset val="2"/>
    </font>
    <font>
      <i/>
      <sz val="12"/>
      <color rgb="FF376092"/>
      <name val="Times New Roman"/>
      <family val="1"/>
    </font>
    <font>
      <sz val="7"/>
      <color theme="8" tint="-0.499984740745262"/>
      <name val="Times New Roman"/>
      <family val="1"/>
    </font>
    <font>
      <sz val="12"/>
      <name val="Times New Roman"/>
      <family val="1"/>
    </font>
    <font>
      <sz val="11"/>
      <name val="Calibri"/>
      <family val="2"/>
      <scheme val="minor"/>
    </font>
    <font>
      <i/>
      <sz val="12"/>
      <name val="Times New Roman"/>
      <family val="1"/>
    </font>
    <font>
      <sz val="8"/>
      <name val="Calibri"/>
      <family val="2"/>
      <scheme val="minor"/>
    </font>
    <font>
      <sz val="12"/>
      <color rgb="FF376092"/>
      <name val="Times New Roman"/>
      <family val="1"/>
    </font>
    <font>
      <b/>
      <sz val="12"/>
      <color theme="1"/>
      <name val="Times New Roman"/>
      <family val="1"/>
    </font>
    <font>
      <b/>
      <sz val="12"/>
      <color rgb="FF002060"/>
      <name val="Times New Roman"/>
      <family val="1"/>
    </font>
    <font>
      <b/>
      <i/>
      <sz val="12"/>
      <color theme="4" tint="-0.499984740745262"/>
      <name val="Times New Roman"/>
      <family val="1"/>
    </font>
    <font>
      <sz val="11"/>
      <color theme="1"/>
      <name val="Times New Roman"/>
      <family val="1"/>
    </font>
    <font>
      <sz val="12"/>
      <color rgb="FF000000"/>
      <name val="Times New Roman"/>
      <family val="1"/>
    </font>
    <font>
      <sz val="12"/>
      <color theme="3" tint="-0.249977111117893"/>
      <name val="Times New Roman"/>
      <family val="1"/>
    </font>
    <font>
      <vertAlign val="superscript"/>
      <sz val="12"/>
      <color theme="8" tint="-0.499984740745262"/>
      <name val="Times New Roman"/>
      <family val="1"/>
    </font>
    <font>
      <vertAlign val="subscript"/>
      <sz val="12"/>
      <color theme="8" tint="-0.499984740745262"/>
      <name val="Times New Roman"/>
      <family val="1"/>
    </font>
    <font>
      <i/>
      <vertAlign val="superscript"/>
      <sz val="12"/>
      <color theme="8" tint="-0.499984740745262"/>
      <name val="Times New Roman"/>
      <family val="1"/>
    </font>
    <font>
      <u/>
      <sz val="12"/>
      <color theme="8" tint="-0.499984740745262"/>
      <name val="Times New Roman"/>
      <family val="1"/>
    </font>
    <font>
      <b/>
      <i/>
      <sz val="12"/>
      <name val="Times New Roman"/>
      <family val="1"/>
    </font>
    <font>
      <sz val="14"/>
      <color theme="8" tint="-0.499984740745262"/>
      <name val="Times New Roman"/>
      <family val="1"/>
    </font>
    <font>
      <i/>
      <sz val="14"/>
      <color theme="8" tint="-0.499984740745262"/>
      <name val="Times New Roman"/>
      <family val="1"/>
    </font>
    <font>
      <b/>
      <i/>
      <vertAlign val="subscript"/>
      <sz val="12"/>
      <color theme="8" tint="-0.499984740745262"/>
      <name val="Times New Roman"/>
      <family val="1"/>
    </font>
    <font>
      <b/>
      <vertAlign val="superscript"/>
      <sz val="12"/>
      <color theme="8" tint="-0.499984740745262"/>
      <name val="Times New Roman"/>
      <family val="1"/>
    </font>
    <font>
      <b/>
      <vertAlign val="subscript"/>
      <sz val="12"/>
      <color theme="8" tint="-0.499984740745262"/>
      <name val="Times New Roman"/>
      <family val="1"/>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9">
    <xf numFmtId="0" fontId="0" fillId="0" borderId="0" xfId="0"/>
    <xf numFmtId="0" fontId="2" fillId="3" borderId="0" xfId="0" applyFont="1" applyFill="1"/>
    <xf numFmtId="0" fontId="3" fillId="3" borderId="0" xfId="0" applyFont="1" applyFill="1"/>
    <xf numFmtId="0" fontId="4" fillId="3" borderId="0" xfId="0" applyFont="1" applyFill="1"/>
    <xf numFmtId="0" fontId="4" fillId="0" borderId="0" xfId="0" applyFont="1"/>
    <xf numFmtId="0" fontId="5" fillId="4" borderId="0" xfId="0" applyFont="1" applyFill="1" applyAlignment="1">
      <alignment vertical="center"/>
    </xf>
    <xf numFmtId="0" fontId="5" fillId="4" borderId="0" xfId="0" applyFont="1" applyFill="1" applyAlignment="1">
      <alignment vertical="center" wrapText="1"/>
    </xf>
    <xf numFmtId="0" fontId="5" fillId="4" borderId="0" xfId="0" applyFont="1" applyFill="1"/>
    <xf numFmtId="0" fontId="4" fillId="4" borderId="0" xfId="0" applyFont="1" applyFill="1"/>
    <xf numFmtId="0" fontId="6" fillId="4" borderId="0" xfId="0" applyFont="1" applyFill="1"/>
    <xf numFmtId="0" fontId="6" fillId="2" borderId="0" xfId="0" applyFont="1" applyFill="1" applyAlignment="1"/>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xf numFmtId="0" fontId="5" fillId="4" borderId="0" xfId="0" applyFont="1" applyFill="1" applyAlignment="1">
      <alignment vertical="center"/>
    </xf>
    <xf numFmtId="0" fontId="7" fillId="4" borderId="0" xfId="0" applyFont="1" applyFill="1"/>
    <xf numFmtId="0" fontId="6" fillId="2" borderId="0" xfId="0" applyFont="1" applyFill="1"/>
    <xf numFmtId="0" fontId="5" fillId="4" borderId="0" xfId="0" applyFont="1" applyFill="1" applyAlignment="1">
      <alignment vertical="top"/>
    </xf>
    <xf numFmtId="0" fontId="5" fillId="4" borderId="0" xfId="0" applyFont="1" applyFill="1" applyBorder="1" applyAlignment="1">
      <alignment horizontal="center" vertical="center" wrapText="1"/>
    </xf>
    <xf numFmtId="0" fontId="5" fillId="4" borderId="0" xfId="0" applyFont="1" applyFill="1" applyBorder="1" applyAlignment="1">
      <alignment vertical="center"/>
    </xf>
    <xf numFmtId="0" fontId="9" fillId="4" borderId="0" xfId="0" applyFont="1" applyFill="1" applyAlignment="1">
      <alignment horizontal="left"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8" fillId="4" borderId="1" xfId="0" applyFont="1" applyFill="1" applyBorder="1" applyAlignment="1">
      <alignment horizontal="center" wrapText="1"/>
    </xf>
    <xf numFmtId="0" fontId="5" fillId="4" borderId="0" xfId="0" applyFont="1" applyFill="1" applyAlignment="1">
      <alignment vertical="center" wrapText="1"/>
    </xf>
    <xf numFmtId="0" fontId="5" fillId="4" borderId="0" xfId="0" applyFont="1" applyFill="1" applyAlignment="1">
      <alignment vertical="center"/>
    </xf>
    <xf numFmtId="0" fontId="4" fillId="4" borderId="0" xfId="0" applyFont="1" applyFill="1" applyBorder="1"/>
    <xf numFmtId="0" fontId="8" fillId="4" borderId="0" xfId="0" applyFont="1" applyFill="1" applyBorder="1" applyAlignment="1">
      <alignment vertical="center" wrapText="1"/>
    </xf>
    <xf numFmtId="0" fontId="8" fillId="4" borderId="0" xfId="0" applyFont="1" applyFill="1" applyBorder="1" applyAlignment="1">
      <alignment horizontal="center" vertical="center" wrapText="1"/>
    </xf>
    <xf numFmtId="0" fontId="5" fillId="4" borderId="0" xfId="0" applyFont="1" applyFill="1" applyBorder="1" applyAlignment="1">
      <alignment vertical="center" wrapText="1"/>
    </xf>
    <xf numFmtId="3" fontId="5" fillId="4" borderId="0" xfId="0" applyNumberFormat="1" applyFont="1" applyFill="1" applyBorder="1" applyAlignment="1">
      <alignment horizontal="center" vertical="center" wrapText="1"/>
    </xf>
    <xf numFmtId="165" fontId="5" fillId="4" borderId="1" xfId="2" applyNumberFormat="1" applyFont="1" applyFill="1" applyBorder="1" applyAlignment="1">
      <alignment horizontal="center" vertical="center" wrapText="1"/>
    </xf>
    <xf numFmtId="167" fontId="5" fillId="4" borderId="1" xfId="0" applyNumberFormat="1" applyFont="1" applyFill="1" applyBorder="1" applyAlignment="1">
      <alignment horizontal="center" vertical="center" wrapText="1"/>
    </xf>
    <xf numFmtId="0" fontId="5" fillId="4" borderId="0" xfId="0" applyFont="1" applyFill="1" applyBorder="1" applyAlignment="1">
      <alignment horizontal="right"/>
    </xf>
    <xf numFmtId="0" fontId="8" fillId="4" borderId="3" xfId="0" applyFont="1" applyFill="1" applyBorder="1" applyAlignment="1">
      <alignment horizontal="center" wrapText="1"/>
    </xf>
    <xf numFmtId="0" fontId="10" fillId="0" borderId="0" xfId="0" applyFont="1" applyAlignment="1">
      <alignment horizontal="left" vertical="center" indent="5"/>
    </xf>
    <xf numFmtId="0" fontId="5" fillId="4" borderId="1" xfId="0" applyFont="1" applyFill="1" applyBorder="1" applyAlignment="1">
      <alignment horizontal="left" vertical="center" wrapText="1" indent="1"/>
    </xf>
    <xf numFmtId="1" fontId="5" fillId="4" borderId="1" xfId="0" applyNumberFormat="1" applyFont="1" applyFill="1" applyBorder="1" applyAlignment="1">
      <alignment horizontal="center" vertical="center" wrapText="1"/>
    </xf>
    <xf numFmtId="0" fontId="5" fillId="4" borderId="0" xfId="0" applyFont="1" applyFill="1" applyAlignment="1">
      <alignment vertical="top" wrapText="1"/>
    </xf>
    <xf numFmtId="0" fontId="5" fillId="4" borderId="0" xfId="0" applyFont="1" applyFill="1" applyAlignment="1">
      <alignment wrapText="1"/>
    </xf>
    <xf numFmtId="9" fontId="5" fillId="4" borderId="1" xfId="0" applyNumberFormat="1"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xf numFmtId="0" fontId="13" fillId="0" borderId="0" xfId="0" applyFont="1" applyFill="1"/>
    <xf numFmtId="168" fontId="5" fillId="4" borderId="0" xfId="0" applyNumberFormat="1" applyFont="1" applyFill="1" applyBorder="1" applyAlignment="1">
      <alignment horizontal="right" vertical="center" wrapText="1" indent="3"/>
    </xf>
    <xf numFmtId="10" fontId="5" fillId="4" borderId="0" xfId="0" applyNumberFormat="1" applyFont="1" applyFill="1" applyBorder="1" applyAlignment="1">
      <alignment horizontal="left" vertical="center"/>
    </xf>
    <xf numFmtId="0" fontId="5" fillId="4" borderId="0" xfId="0" applyFont="1" applyFill="1" applyAlignment="1">
      <alignment horizontal="left" vertical="center"/>
    </xf>
    <xf numFmtId="0" fontId="12" fillId="0" borderId="0" xfId="0" applyFont="1" applyFill="1" applyBorder="1" applyAlignment="1">
      <alignment vertical="top"/>
    </xf>
    <xf numFmtId="0" fontId="13" fillId="0" borderId="0" xfId="0" applyFont="1" applyFill="1" applyAlignment="1">
      <alignment vertical="top"/>
    </xf>
    <xf numFmtId="0" fontId="12" fillId="0" borderId="0" xfId="0" applyFont="1" applyFill="1" applyAlignment="1">
      <alignment vertical="top"/>
    </xf>
    <xf numFmtId="0" fontId="4" fillId="0" borderId="0" xfId="0" applyFont="1" applyAlignment="1">
      <alignment vertical="top"/>
    </xf>
    <xf numFmtId="0" fontId="0" fillId="0" borderId="0" xfId="0" applyAlignment="1">
      <alignment vertical="top"/>
    </xf>
    <xf numFmtId="165" fontId="5" fillId="4" borderId="1" xfId="0" applyNumberFormat="1" applyFont="1" applyFill="1" applyBorder="1" applyAlignment="1">
      <alignment horizontal="center" vertical="center" wrapText="1"/>
    </xf>
    <xf numFmtId="0" fontId="4" fillId="0" borderId="0" xfId="0" applyFont="1" applyAlignment="1">
      <alignment horizontal="center"/>
    </xf>
    <xf numFmtId="9" fontId="5" fillId="4" borderId="1" xfId="0" applyNumberFormat="1" applyFont="1" applyFill="1" applyBorder="1" applyAlignment="1">
      <alignment horizontal="center"/>
    </xf>
    <xf numFmtId="0" fontId="5" fillId="4" borderId="0" xfId="0" applyFont="1" applyFill="1" applyAlignment="1">
      <alignment horizontal="right"/>
    </xf>
    <xf numFmtId="0" fontId="10" fillId="0" borderId="0" xfId="0" applyFont="1" applyAlignment="1">
      <alignment horizontal="center" vertical="center"/>
    </xf>
    <xf numFmtId="0" fontId="4" fillId="0" borderId="0" xfId="0" applyFont="1" applyAlignment="1">
      <alignment horizontal="left"/>
    </xf>
    <xf numFmtId="0" fontId="4" fillId="2" borderId="0" xfId="0" applyFont="1" applyFill="1"/>
    <xf numFmtId="0" fontId="16" fillId="0" borderId="0" xfId="0" applyFont="1" applyAlignment="1">
      <alignment horizontal="left" vertical="center" indent="5"/>
    </xf>
    <xf numFmtId="43" fontId="0" fillId="0" borderId="0" xfId="1" applyFont="1"/>
    <xf numFmtId="169" fontId="0" fillId="0" borderId="0" xfId="1" applyNumberFormat="1" applyFont="1"/>
    <xf numFmtId="43" fontId="0" fillId="0" borderId="0" xfId="0" applyNumberFormat="1"/>
    <xf numFmtId="165" fontId="0" fillId="0" borderId="0" xfId="2" applyNumberFormat="1" applyFont="1"/>
    <xf numFmtId="170" fontId="0" fillId="0" borderId="0" xfId="2" applyNumberFormat="1" applyFont="1"/>
    <xf numFmtId="171" fontId="0" fillId="0" borderId="0" xfId="0" applyNumberFormat="1"/>
    <xf numFmtId="164" fontId="0" fillId="0" borderId="0" xfId="1" applyNumberFormat="1" applyFont="1"/>
    <xf numFmtId="0" fontId="0" fillId="0" borderId="0" xfId="0" applyAlignment="1">
      <alignment horizontal="right"/>
    </xf>
    <xf numFmtId="164" fontId="0" fillId="0" borderId="0" xfId="0" applyNumberFormat="1"/>
    <xf numFmtId="3" fontId="0" fillId="0" borderId="0" xfId="0" applyNumberFormat="1"/>
    <xf numFmtId="10" fontId="0" fillId="0" borderId="0" xfId="0" applyNumberFormat="1"/>
    <xf numFmtId="0" fontId="0" fillId="2" borderId="0" xfId="0" applyFill="1"/>
    <xf numFmtId="3" fontId="0" fillId="2" borderId="0" xfId="0" applyNumberFormat="1" applyFill="1"/>
    <xf numFmtId="10" fontId="0" fillId="2" borderId="0" xfId="0" applyNumberFormat="1" applyFill="1"/>
    <xf numFmtId="164" fontId="0" fillId="2" borderId="0" xfId="1" applyNumberFormat="1"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right" vertical="center" wrapText="1" indent="3"/>
    </xf>
    <xf numFmtId="3" fontId="5" fillId="4" borderId="1" xfId="0" applyNumberFormat="1" applyFont="1" applyFill="1" applyBorder="1" applyAlignment="1">
      <alignment horizontal="right" vertical="center" wrapText="1" indent="3"/>
    </xf>
    <xf numFmtId="3" fontId="5" fillId="4" borderId="1" xfId="0" applyNumberFormat="1" applyFont="1" applyFill="1" applyBorder="1" applyAlignment="1">
      <alignment horizontal="right" vertical="center" wrapText="1" indent="2"/>
    </xf>
    <xf numFmtId="3" fontId="4" fillId="0" borderId="0" xfId="0" applyNumberFormat="1" applyFont="1"/>
    <xf numFmtId="3" fontId="4" fillId="0" borderId="0" xfId="0" applyNumberFormat="1" applyFont="1" applyAlignment="1">
      <alignment horizontal="center"/>
    </xf>
    <xf numFmtId="172" fontId="4" fillId="0" borderId="0" xfId="0" applyNumberFormat="1" applyFont="1"/>
    <xf numFmtId="0" fontId="10" fillId="0" borderId="0" xfId="0" applyFont="1" applyAlignment="1">
      <alignment horizontal="left" vertical="center"/>
    </xf>
    <xf numFmtId="3" fontId="4" fillId="0" borderId="1" xfId="0" applyNumberFormat="1" applyFont="1" applyBorder="1"/>
    <xf numFmtId="172" fontId="4" fillId="0" borderId="1" xfId="0" applyNumberFormat="1" applyFont="1" applyBorder="1" applyAlignment="1">
      <alignment horizontal="center"/>
    </xf>
    <xf numFmtId="173" fontId="4" fillId="0" borderId="0" xfId="0" applyNumberFormat="1" applyFont="1" applyAlignment="1">
      <alignment horizontal="center"/>
    </xf>
    <xf numFmtId="3" fontId="4" fillId="0" borderId="1" xfId="0" applyNumberFormat="1" applyFont="1" applyBorder="1" applyAlignment="1">
      <alignment horizontal="center"/>
    </xf>
    <xf numFmtId="172" fontId="4" fillId="0" borderId="1" xfId="0" applyNumberFormat="1" applyFont="1" applyBorder="1"/>
    <xf numFmtId="3" fontId="17" fillId="0" borderId="1" xfId="0" applyNumberFormat="1" applyFont="1" applyBorder="1"/>
    <xf numFmtId="0" fontId="5" fillId="4" borderId="0" xfId="0" applyFont="1" applyFill="1" applyAlignment="1">
      <alignment wrapText="1"/>
    </xf>
    <xf numFmtId="0" fontId="18" fillId="2" borderId="0" xfId="0" applyFont="1" applyFill="1"/>
    <xf numFmtId="0" fontId="17" fillId="2" borderId="0" xfId="0" applyFont="1" applyFill="1"/>
    <xf numFmtId="0" fontId="19" fillId="4" borderId="0" xfId="0" applyFont="1" applyFill="1"/>
    <xf numFmtId="0" fontId="0" fillId="4" borderId="0" xfId="0" applyFill="1"/>
    <xf numFmtId="0" fontId="8" fillId="4" borderId="1" xfId="0" applyFont="1" applyFill="1" applyBorder="1" applyAlignment="1">
      <alignment horizontal="center"/>
    </xf>
    <xf numFmtId="0" fontId="5" fillId="4" borderId="1" xfId="0" applyFont="1" applyFill="1" applyBorder="1" applyAlignment="1">
      <alignment horizontal="center"/>
    </xf>
    <xf numFmtId="3" fontId="5" fillId="4" borderId="1" xfId="0" applyNumberFormat="1" applyFont="1" applyFill="1" applyBorder="1" applyAlignment="1">
      <alignment horizontal="right"/>
    </xf>
    <xf numFmtId="3" fontId="5" fillId="4" borderId="1" xfId="0" applyNumberFormat="1" applyFont="1" applyFill="1" applyBorder="1"/>
    <xf numFmtId="0" fontId="5" fillId="4" borderId="1" xfId="0" quotePrefix="1" applyFont="1" applyFill="1" applyBorder="1" applyAlignment="1">
      <alignment horizontal="center"/>
    </xf>
    <xf numFmtId="0" fontId="5" fillId="4" borderId="0" xfId="0" applyFont="1" applyFill="1" applyAlignment="1">
      <alignment horizontal="center"/>
    </xf>
    <xf numFmtId="3" fontId="5" fillId="4" borderId="0" xfId="0" applyNumberFormat="1" applyFont="1" applyFill="1"/>
    <xf numFmtId="0" fontId="5" fillId="4" borderId="0" xfId="0" applyFont="1" applyFill="1" applyAlignment="1">
      <alignment horizontal="left"/>
    </xf>
    <xf numFmtId="3" fontId="4" fillId="4" borderId="0" xfId="0" applyNumberFormat="1" applyFont="1" applyFill="1"/>
    <xf numFmtId="0" fontId="4" fillId="2" borderId="0" xfId="0" applyFont="1" applyFill="1" applyAlignment="1">
      <alignment wrapText="1"/>
    </xf>
    <xf numFmtId="0" fontId="4" fillId="4" borderId="0" xfId="0" applyFont="1" applyFill="1" applyAlignment="1">
      <alignment wrapText="1"/>
    </xf>
    <xf numFmtId="3" fontId="5" fillId="4" borderId="1" xfId="0" applyNumberFormat="1" applyFont="1" applyFill="1" applyBorder="1" applyAlignment="1">
      <alignment horizontal="left" indent="2"/>
    </xf>
    <xf numFmtId="0" fontId="20" fillId="0" borderId="0" xfId="0" applyFont="1"/>
    <xf numFmtId="4" fontId="4" fillId="0" borderId="0" xfId="0" applyNumberFormat="1" applyFont="1"/>
    <xf numFmtId="0" fontId="8" fillId="4" borderId="1" xfId="0" applyFont="1" applyFill="1" applyBorder="1" applyAlignment="1">
      <alignment horizontal="center" vertical="center" wrapText="1"/>
    </xf>
    <xf numFmtId="0" fontId="12" fillId="0" borderId="0" xfId="0" applyFont="1"/>
    <xf numFmtId="0" fontId="14" fillId="0" borderId="0" xfId="0" applyFont="1" applyAlignment="1">
      <alignment horizontal="left" vertical="center"/>
    </xf>
    <xf numFmtId="0" fontId="5" fillId="4" borderId="1" xfId="0" applyFont="1" applyFill="1" applyBorder="1" applyAlignment="1">
      <alignment horizontal="center" vertical="center"/>
    </xf>
    <xf numFmtId="0" fontId="5" fillId="4" borderId="1" xfId="0" applyFont="1" applyFill="1" applyBorder="1" applyAlignment="1">
      <alignment horizontal="right" vertical="center"/>
    </xf>
    <xf numFmtId="3" fontId="5" fillId="4" borderId="1" xfId="0" applyNumberFormat="1" applyFont="1" applyFill="1" applyBorder="1" applyAlignment="1">
      <alignment horizontal="right" vertical="center"/>
    </xf>
    <xf numFmtId="2" fontId="5" fillId="4" borderId="1" xfId="0" applyNumberFormat="1" applyFont="1" applyFill="1" applyBorder="1" applyAlignment="1">
      <alignment horizontal="center" vertical="center"/>
    </xf>
    <xf numFmtId="0" fontId="5" fillId="4" borderId="1" xfId="0" applyFont="1" applyFill="1" applyBorder="1" applyAlignment="1">
      <alignment vertical="center"/>
    </xf>
    <xf numFmtId="10" fontId="5" fillId="4" borderId="1" xfId="0" applyNumberFormat="1" applyFont="1" applyFill="1" applyBorder="1" applyAlignment="1">
      <alignment horizontal="center" vertical="center"/>
    </xf>
    <xf numFmtId="0" fontId="21" fillId="4" borderId="0" xfId="0" applyFont="1" applyFill="1" applyBorder="1" applyAlignment="1">
      <alignment vertical="center"/>
    </xf>
    <xf numFmtId="10" fontId="21" fillId="4" borderId="0" xfId="0" applyNumberFormat="1" applyFont="1" applyFill="1" applyBorder="1" applyAlignment="1">
      <alignment horizontal="center" vertical="center"/>
    </xf>
    <xf numFmtId="0" fontId="4" fillId="0" borderId="0" xfId="0" applyFont="1" applyFill="1" applyAlignment="1">
      <alignment wrapText="1"/>
    </xf>
    <xf numFmtId="0" fontId="4" fillId="0" borderId="0" xfId="0" applyFont="1" applyFill="1"/>
    <xf numFmtId="0" fontId="0" fillId="0" borderId="0" xfId="0" applyFill="1"/>
    <xf numFmtId="10" fontId="5" fillId="4" borderId="0" xfId="0" applyNumberFormat="1" applyFont="1" applyFill="1" applyBorder="1" applyAlignment="1">
      <alignment horizontal="center" vertical="center"/>
    </xf>
    <xf numFmtId="10" fontId="4" fillId="5" borderId="1" xfId="0" applyNumberFormat="1" applyFont="1" applyFill="1" applyBorder="1"/>
    <xf numFmtId="165" fontId="4" fillId="0" borderId="0" xfId="2" applyNumberFormat="1" applyFont="1"/>
    <xf numFmtId="43" fontId="4" fillId="5" borderId="1" xfId="1" applyFont="1" applyFill="1" applyBorder="1"/>
    <xf numFmtId="10" fontId="4" fillId="5" borderId="1" xfId="2" applyNumberFormat="1" applyFont="1" applyFill="1" applyBorder="1"/>
    <xf numFmtId="0" fontId="2" fillId="4" borderId="0" xfId="0" applyFont="1" applyFill="1"/>
    <xf numFmtId="0" fontId="6" fillId="4" borderId="0" xfId="0" applyFont="1" applyFill="1" applyAlignment="1"/>
    <xf numFmtId="0" fontId="12" fillId="4" borderId="0" xfId="0" applyFont="1" applyFill="1" applyAlignment="1">
      <alignment vertical="center"/>
    </xf>
    <xf numFmtId="0" fontId="12" fillId="4" borderId="0" xfId="0" applyFont="1" applyFill="1" applyAlignment="1">
      <alignment vertical="center" wrapText="1"/>
    </xf>
    <xf numFmtId="0" fontId="12" fillId="4" borderId="0" xfId="0" applyFont="1" applyFill="1"/>
    <xf numFmtId="0" fontId="21" fillId="0" borderId="0" xfId="0" applyFont="1" applyAlignment="1">
      <alignment vertical="center"/>
    </xf>
    <xf numFmtId="0" fontId="22" fillId="4" borderId="0" xfId="0" applyFont="1" applyFill="1"/>
    <xf numFmtId="0" fontId="5" fillId="0" borderId="0" xfId="0" applyFont="1" applyFill="1"/>
    <xf numFmtId="0" fontId="6" fillId="0" borderId="0" xfId="0" applyFont="1" applyFill="1"/>
    <xf numFmtId="0" fontId="5" fillId="4" borderId="0" xfId="0" applyFont="1" applyFill="1" applyAlignment="1">
      <alignment vertical="top" wrapText="1"/>
    </xf>
    <xf numFmtId="0" fontId="5" fillId="4" borderId="0" xfId="0" applyFont="1" applyFill="1" applyAlignment="1">
      <alignment wrapText="1"/>
    </xf>
    <xf numFmtId="0" fontId="5" fillId="4" borderId="0" xfId="0" applyFont="1" applyFill="1" applyAlignment="1">
      <alignmen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wrapText="1"/>
    </xf>
    <xf numFmtId="0" fontId="8" fillId="4" borderId="0" xfId="0" applyFont="1" applyFill="1" applyBorder="1" applyAlignment="1">
      <alignment horizontal="center" wrapText="1"/>
    </xf>
    <xf numFmtId="0" fontId="5" fillId="4" borderId="0" xfId="0" applyFont="1" applyFill="1" applyBorder="1" applyAlignment="1">
      <alignment horizontal="center"/>
    </xf>
    <xf numFmtId="3" fontId="5" fillId="4" borderId="0" xfId="0" applyNumberFormat="1" applyFont="1" applyFill="1" applyBorder="1"/>
    <xf numFmtId="3" fontId="5" fillId="4" borderId="1" xfId="0" applyNumberFormat="1" applyFont="1" applyFill="1" applyBorder="1" applyAlignment="1">
      <alignment horizontal="left" vertical="center" wrapText="1" indent="2"/>
    </xf>
    <xf numFmtId="0" fontId="5" fillId="4" borderId="1" xfId="0" applyFont="1" applyFill="1" applyBorder="1" applyAlignment="1">
      <alignment horizontal="right" vertical="center" wrapText="1" indent="1"/>
    </xf>
    <xf numFmtId="3" fontId="5" fillId="4" borderId="1" xfId="0" applyNumberFormat="1" applyFont="1" applyFill="1" applyBorder="1" applyAlignment="1">
      <alignment horizontal="right" vertical="center" wrapText="1" indent="1"/>
    </xf>
    <xf numFmtId="3" fontId="5" fillId="4" borderId="0" xfId="0" applyNumberFormat="1" applyFont="1" applyFill="1" applyBorder="1" applyAlignment="1">
      <alignment horizontal="left" indent="2"/>
    </xf>
    <xf numFmtId="4" fontId="5" fillId="4" borderId="1" xfId="0" applyNumberFormat="1" applyFont="1" applyFill="1" applyBorder="1" applyAlignment="1">
      <alignment horizontal="center" vertical="center" wrapText="1"/>
    </xf>
    <xf numFmtId="0" fontId="8" fillId="2" borderId="0" xfId="0" applyFont="1" applyFill="1"/>
    <xf numFmtId="0" fontId="5" fillId="4" borderId="1" xfId="0" applyFont="1" applyFill="1" applyBorder="1"/>
    <xf numFmtId="3" fontId="5" fillId="4" borderId="1" xfId="0" applyNumberFormat="1" applyFont="1" applyFill="1" applyBorder="1" applyAlignment="1">
      <alignment horizontal="right" vertical="center" wrapText="1"/>
    </xf>
    <xf numFmtId="0" fontId="5" fillId="4" borderId="1" xfId="0" applyFont="1" applyFill="1" applyBorder="1" applyAlignment="1">
      <alignment horizontal="right" vertical="center" wrapText="1"/>
    </xf>
    <xf numFmtId="0" fontId="5" fillId="4" borderId="1" xfId="0" applyFont="1" applyFill="1" applyBorder="1" applyAlignment="1">
      <alignment vertical="center" wrapText="1"/>
    </xf>
    <xf numFmtId="174" fontId="5" fillId="4" borderId="1" xfId="0" applyNumberFormat="1" applyFont="1" applyFill="1" applyBorder="1" applyAlignment="1">
      <alignment horizontal="center" vertical="center" wrapText="1"/>
    </xf>
    <xf numFmtId="0" fontId="5" fillId="4" borderId="1" xfId="0" applyFont="1" applyFill="1" applyBorder="1" applyAlignment="1">
      <alignment vertical="top" wrapText="1"/>
    </xf>
    <xf numFmtId="166" fontId="5" fillId="4" borderId="1" xfId="0" applyNumberFormat="1" applyFont="1" applyFill="1" applyBorder="1"/>
    <xf numFmtId="165" fontId="5" fillId="4" borderId="1" xfId="0" applyNumberFormat="1" applyFont="1" applyFill="1" applyBorder="1" applyAlignment="1">
      <alignment horizontal="center" vertical="center"/>
    </xf>
    <xf numFmtId="10" fontId="6" fillId="4" borderId="1" xfId="0" applyNumberFormat="1" applyFont="1" applyFill="1" applyBorder="1" applyAlignment="1">
      <alignment horizontal="center" vertical="center"/>
    </xf>
    <xf numFmtId="0" fontId="6" fillId="5" borderId="0" xfId="0" applyFont="1" applyFill="1"/>
    <xf numFmtId="0" fontId="7" fillId="5" borderId="0" xfId="0" applyFont="1" applyFill="1"/>
    <xf numFmtId="0" fontId="4" fillId="0" borderId="0" xfId="0" applyFont="1" applyAlignment="1">
      <alignment horizontal="left" indent="4"/>
    </xf>
    <xf numFmtId="0" fontId="5" fillId="4" borderId="0" xfId="0" applyFont="1" applyFill="1" applyAlignment="1">
      <alignment horizontal="left" indent="4"/>
    </xf>
    <xf numFmtId="0" fontId="5" fillId="2" borderId="0" xfId="0" applyFont="1" applyFill="1" applyAlignment="1">
      <alignment wrapText="1"/>
    </xf>
    <xf numFmtId="0" fontId="9" fillId="4" borderId="0" xfId="0" applyFont="1" applyFill="1" applyAlignment="1">
      <alignment horizontal="left" vertical="center" indent="2"/>
    </xf>
    <xf numFmtId="0" fontId="8" fillId="4" borderId="3" xfId="0" applyFont="1" applyFill="1" applyBorder="1" applyAlignment="1">
      <alignment horizontal="center" vertical="center" wrapText="1"/>
    </xf>
    <xf numFmtId="0" fontId="22" fillId="4" borderId="0" xfId="0" applyFont="1" applyFill="1" applyBorder="1" applyAlignment="1">
      <alignment vertical="center"/>
    </xf>
    <xf numFmtId="0" fontId="22" fillId="4" borderId="0" xfId="0" applyFont="1" applyFill="1" applyBorder="1" applyAlignment="1">
      <alignment vertical="center" wrapText="1"/>
    </xf>
    <xf numFmtId="3" fontId="22" fillId="4" borderId="0" xfId="0" applyNumberFormat="1" applyFont="1" applyFill="1" applyBorder="1" applyAlignment="1">
      <alignment vertical="center"/>
    </xf>
    <xf numFmtId="165" fontId="5" fillId="4" borderId="1" xfId="0" applyNumberFormat="1" applyFont="1" applyFill="1" applyBorder="1" applyAlignment="1">
      <alignment horizontal="right" vertical="center" wrapText="1" indent="2"/>
    </xf>
    <xf numFmtId="172" fontId="17" fillId="5" borderId="1" xfId="0" applyNumberFormat="1" applyFont="1" applyFill="1" applyBorder="1"/>
    <xf numFmtId="0" fontId="5" fillId="5" borderId="0" xfId="0" applyFont="1" applyFill="1"/>
    <xf numFmtId="0" fontId="4" fillId="5" borderId="0" xfId="0" applyFont="1" applyFill="1"/>
    <xf numFmtId="0" fontId="4" fillId="4"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3" fontId="5" fillId="4" borderId="1" xfId="0" applyNumberFormat="1" applyFont="1" applyFill="1" applyBorder="1" applyAlignment="1">
      <alignment horizontal="center"/>
    </xf>
    <xf numFmtId="0" fontId="8" fillId="4" borderId="1" xfId="0" applyFont="1" applyFill="1" applyBorder="1" applyAlignment="1">
      <alignment horizontal="center" vertical="center"/>
    </xf>
    <xf numFmtId="0" fontId="5" fillId="4" borderId="0" xfId="0" applyFont="1" applyFill="1" applyAlignment="1">
      <alignment vertical="center" wrapText="1"/>
    </xf>
    <xf numFmtId="0" fontId="5" fillId="4" borderId="0" xfId="0" applyFont="1" applyFill="1"/>
    <xf numFmtId="0" fontId="8" fillId="4" borderId="1" xfId="0" applyFont="1" applyFill="1" applyBorder="1" applyAlignment="1">
      <alignment horizontal="center" vertical="center" wrapText="1"/>
    </xf>
    <xf numFmtId="0" fontId="5" fillId="4" borderId="0" xfId="0" applyFont="1" applyFill="1" applyAlignment="1">
      <alignment vertical="top" wrapText="1"/>
    </xf>
    <xf numFmtId="0" fontId="5" fillId="4" borderId="1" xfId="0" applyFont="1" applyFill="1" applyBorder="1"/>
    <xf numFmtId="0" fontId="8" fillId="4" borderId="1" xfId="0" applyFont="1" applyFill="1" applyBorder="1" applyAlignment="1">
      <alignment horizontal="center" wrapText="1"/>
    </xf>
    <xf numFmtId="0" fontId="5" fillId="4" borderId="0" xfId="0" applyFont="1" applyFill="1" applyAlignment="1">
      <alignment horizontal="left" vertical="center"/>
    </xf>
    <xf numFmtId="0" fontId="5" fillId="4" borderId="0" xfId="0" applyFont="1" applyFill="1" applyAlignment="1">
      <alignment horizontal="left"/>
    </xf>
    <xf numFmtId="9" fontId="4" fillId="4" borderId="1" xfId="0" applyNumberFormat="1" applyFont="1" applyFill="1" applyBorder="1" applyAlignment="1">
      <alignment horizontal="center"/>
    </xf>
    <xf numFmtId="0" fontId="12" fillId="0" borderId="0" xfId="0" applyFont="1" applyFill="1" applyAlignment="1">
      <alignment horizontal="left" indent="1"/>
    </xf>
    <xf numFmtId="0" fontId="4" fillId="0" borderId="0" xfId="0" applyFont="1" applyAlignment="1">
      <alignment horizontal="left" indent="1"/>
    </xf>
    <xf numFmtId="0" fontId="5" fillId="3" borderId="0" xfId="0" applyFont="1" applyFill="1"/>
    <xf numFmtId="0" fontId="4" fillId="0" borderId="1" xfId="0" applyFont="1" applyBorder="1" applyAlignment="1">
      <alignment horizontal="center"/>
    </xf>
    <xf numFmtId="0" fontId="4" fillId="4" borderId="0" xfId="0" applyFont="1" applyFill="1" applyAlignment="1">
      <alignment horizontal="right"/>
    </xf>
    <xf numFmtId="0" fontId="5" fillId="4" borderId="4" xfId="0" applyFont="1" applyFill="1" applyBorder="1" applyAlignment="1">
      <alignment wrapText="1"/>
    </xf>
    <xf numFmtId="0" fontId="5" fillId="4" borderId="10" xfId="0" applyFont="1" applyFill="1" applyBorder="1" applyAlignment="1">
      <alignment wrapText="1"/>
    </xf>
    <xf numFmtId="0" fontId="5" fillId="4" borderId="5" xfId="0" applyFont="1" applyFill="1" applyBorder="1" applyAlignment="1">
      <alignment horizontal="right"/>
    </xf>
    <xf numFmtId="0" fontId="5" fillId="4" borderId="6" xfId="0" applyFont="1" applyFill="1" applyBorder="1"/>
    <xf numFmtId="0" fontId="5" fillId="4" borderId="11" xfId="0" applyFont="1" applyFill="1" applyBorder="1"/>
    <xf numFmtId="0" fontId="5" fillId="4" borderId="7" xfId="0" applyFont="1" applyFill="1" applyBorder="1" applyAlignment="1">
      <alignment horizontal="right"/>
    </xf>
    <xf numFmtId="0" fontId="5" fillId="4" borderId="9" xfId="0" applyFont="1" applyFill="1" applyBorder="1" applyAlignment="1">
      <alignment vertical="center" wrapText="1"/>
    </xf>
    <xf numFmtId="0" fontId="5" fillId="4" borderId="2" xfId="0" applyFont="1" applyFill="1" applyBorder="1" applyAlignment="1">
      <alignment horizontal="right" vertical="center"/>
    </xf>
    <xf numFmtId="0" fontId="4" fillId="4" borderId="9" xfId="0" applyFont="1" applyFill="1" applyBorder="1"/>
    <xf numFmtId="0" fontId="5" fillId="4" borderId="2" xfId="0" applyFont="1" applyFill="1" applyBorder="1" applyAlignment="1">
      <alignment horizontal="right"/>
    </xf>
    <xf numFmtId="175" fontId="5" fillId="4" borderId="1" xfId="0" applyNumberFormat="1" applyFont="1" applyFill="1" applyBorder="1" applyAlignment="1">
      <alignment horizontal="center" vertical="center" wrapText="1"/>
    </xf>
    <xf numFmtId="168" fontId="5" fillId="4" borderId="1" xfId="0" applyNumberFormat="1" applyFont="1" applyFill="1" applyBorder="1" applyAlignment="1">
      <alignment horizontal="right" vertical="center" wrapText="1" indent="2"/>
    </xf>
    <xf numFmtId="4" fontId="5" fillId="4" borderId="1" xfId="0" applyNumberFormat="1" applyFont="1" applyFill="1" applyBorder="1" applyAlignment="1">
      <alignment horizontal="center" vertical="center"/>
    </xf>
    <xf numFmtId="3" fontId="5" fillId="4" borderId="1" xfId="0" applyNumberFormat="1" applyFont="1" applyFill="1" applyBorder="1" applyAlignment="1">
      <alignment horizontal="right" vertical="center" indent="2"/>
    </xf>
    <xf numFmtId="0" fontId="5" fillId="4" borderId="0" xfId="0" applyFont="1" applyFill="1" applyAlignment="1">
      <alignment horizontal="left" vertical="center" indent="2"/>
    </xf>
    <xf numFmtId="0" fontId="5" fillId="4" borderId="1" xfId="0" applyFont="1" applyFill="1" applyBorder="1" applyAlignment="1">
      <alignment horizontal="right" vertical="center" wrapText="1" indent="2"/>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5" fillId="4" borderId="0" xfId="0" applyFont="1" applyFill="1" applyAlignment="1">
      <alignment vertical="center" wrapText="1"/>
    </xf>
    <xf numFmtId="0" fontId="5" fillId="4" borderId="9" xfId="0" applyFont="1" applyFill="1" applyBorder="1" applyAlignment="1">
      <alignment horizontal="center" wrapText="1"/>
    </xf>
    <xf numFmtId="0" fontId="5" fillId="4" borderId="2" xfId="0" applyFont="1" applyFill="1" applyBorder="1" applyAlignment="1">
      <alignment horizontal="center" wrapText="1"/>
    </xf>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8" fillId="4" borderId="6" xfId="0" applyFont="1" applyFill="1" applyBorder="1" applyAlignment="1">
      <alignment horizontal="center" wrapText="1"/>
    </xf>
    <xf numFmtId="0" fontId="8" fillId="4" borderId="7" xfId="0" applyFont="1" applyFill="1" applyBorder="1" applyAlignment="1">
      <alignment horizontal="center" wrapText="1"/>
    </xf>
    <xf numFmtId="0" fontId="5" fillId="4" borderId="0" xfId="0" applyFont="1" applyFill="1" applyAlignment="1">
      <alignment horizontal="left" vertical="center"/>
    </xf>
    <xf numFmtId="0" fontId="5" fillId="4" borderId="0" xfId="0" applyFont="1" applyFill="1" applyAlignment="1">
      <alignment horizontal="left"/>
    </xf>
    <xf numFmtId="0" fontId="8" fillId="4" borderId="1" xfId="0" applyFont="1" applyFill="1" applyBorder="1" applyAlignment="1">
      <alignment horizontal="center" vertical="center" wrapText="1"/>
    </xf>
    <xf numFmtId="0" fontId="8" fillId="4" borderId="1" xfId="0" applyFont="1" applyFill="1" applyBorder="1" applyAlignment="1">
      <alignment horizont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4" borderId="0" xfId="0" applyFont="1" applyFill="1" applyAlignment="1">
      <alignment vertical="top" wrapText="1"/>
    </xf>
    <xf numFmtId="0" fontId="5" fillId="4" borderId="0" xfId="0" applyFont="1" applyFill="1" applyAlignment="1">
      <alignment wrapText="1"/>
    </xf>
    <xf numFmtId="0" fontId="5" fillId="4" borderId="0" xfId="0" applyFont="1" applyFill="1" applyAlignment="1">
      <alignment vertical="top"/>
    </xf>
    <xf numFmtId="0" fontId="4" fillId="4" borderId="1" xfId="0" applyFont="1" applyFill="1" applyBorder="1" applyAlignment="1">
      <alignment horizontal="center" vertical="center"/>
    </xf>
    <xf numFmtId="165" fontId="6" fillId="4" borderId="9"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5" fillId="4" borderId="1" xfId="0" applyFont="1" applyFill="1" applyBorder="1" applyAlignment="1">
      <alignment horizontal="left" vertical="center" wrapText="1" indent="4"/>
    </xf>
    <xf numFmtId="0" fontId="5" fillId="4" borderId="1" xfId="0" applyFont="1" applyFill="1" applyBorder="1"/>
    <xf numFmtId="0" fontId="8" fillId="4" borderId="1" xfId="0"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'Q12'!$C$50</c:f>
              <c:strCache>
                <c:ptCount val="1"/>
                <c:pt idx="0">
                  <c:v>ILF</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'Q12'!$B$51:$B$56</c:f>
              <c:numCache>
                <c:formatCode>#,##0</c:formatCode>
                <c:ptCount val="6"/>
                <c:pt idx="0">
                  <c:v>1000000</c:v>
                </c:pt>
                <c:pt idx="1">
                  <c:v>1500000</c:v>
                </c:pt>
                <c:pt idx="2">
                  <c:v>2000000</c:v>
                </c:pt>
                <c:pt idx="3">
                  <c:v>2500000</c:v>
                </c:pt>
                <c:pt idx="4">
                  <c:v>3500000</c:v>
                </c:pt>
                <c:pt idx="5">
                  <c:v>5000000</c:v>
                </c:pt>
              </c:numCache>
            </c:numRef>
          </c:xVal>
          <c:yVal>
            <c:numRef>
              <c:f>'Q12'!$C$51:$C$56</c:f>
              <c:numCache>
                <c:formatCode>#,##0.000</c:formatCode>
                <c:ptCount val="6"/>
                <c:pt idx="0">
                  <c:v>0</c:v>
                </c:pt>
                <c:pt idx="1">
                  <c:v>0</c:v>
                </c:pt>
                <c:pt idx="3">
                  <c:v>0</c:v>
                </c:pt>
                <c:pt idx="4">
                  <c:v>0</c:v>
                </c:pt>
                <c:pt idx="5">
                  <c:v>0</c:v>
                </c:pt>
              </c:numCache>
            </c:numRef>
          </c:yVal>
          <c:smooth val="1"/>
          <c:extLst>
            <c:ext xmlns:c16="http://schemas.microsoft.com/office/drawing/2014/chart" uri="{C3380CC4-5D6E-409C-BE32-E72D297353CC}">
              <c16:uniqueId val="{00000000-EB7A-4152-8A83-7D1DDD57D8B8}"/>
            </c:ext>
          </c:extLst>
        </c:ser>
        <c:dLbls>
          <c:showLegendKey val="0"/>
          <c:showVal val="0"/>
          <c:showCatName val="0"/>
          <c:showSerName val="0"/>
          <c:showPercent val="0"/>
          <c:showBubbleSize val="0"/>
        </c:dLbls>
        <c:axId val="172042808"/>
        <c:axId val="172038872"/>
      </c:scatterChart>
      <c:valAx>
        <c:axId val="172042808"/>
        <c:scaling>
          <c:orientation val="minMax"/>
          <c:min val="10000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038872"/>
        <c:crosses val="autoZero"/>
        <c:crossBetween val="midCat"/>
      </c:valAx>
      <c:valAx>
        <c:axId val="172038872"/>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0428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434340</xdr:colOff>
      <xdr:row>10</xdr:row>
      <xdr:rowOff>6667</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34340" y="20164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24</xdr:row>
      <xdr:rowOff>6667</xdr:rowOff>
    </xdr:from>
    <xdr:ext cx="65" cy="172227"/>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38150" y="20001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272761</xdr:colOff>
      <xdr:row>48</xdr:row>
      <xdr:rowOff>54725</xdr:rowOff>
    </xdr:from>
    <xdr:to>
      <xdr:col>12</xdr:col>
      <xdr:colOff>444038</xdr:colOff>
      <xdr:row>62</xdr:row>
      <xdr:rowOff>7793</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1EBE-272F-4EC2-988D-F4BBC3FD9D21}">
  <dimension ref="A1:O53"/>
  <sheetViews>
    <sheetView tabSelected="1" zoomScale="110" zoomScaleNormal="110" workbookViewId="0"/>
  </sheetViews>
  <sheetFormatPr defaultColWidth="8.85546875" defaultRowHeight="15.75" x14ac:dyDescent="0.25"/>
  <cols>
    <col min="1" max="1" width="8.85546875" style="4"/>
    <col min="2" max="11" width="14.5703125" style="4" customWidth="1"/>
    <col min="12" max="12" width="10.42578125" style="4" customWidth="1"/>
    <col min="13" max="13" width="8.28515625" style="4" customWidth="1"/>
    <col min="14" max="14" width="8.85546875" style="4"/>
    <col min="15" max="15" width="9.140625"/>
    <col min="16" max="16" width="18.28515625" style="4" bestFit="1" customWidth="1"/>
    <col min="17" max="17" width="10.28515625" style="4" customWidth="1"/>
    <col min="18" max="18" width="10.5703125" style="4" customWidth="1"/>
    <col min="19" max="16384" width="8.85546875" style="4"/>
  </cols>
  <sheetData>
    <row r="1" spans="1:15" ht="18.75" x14ac:dyDescent="0.3">
      <c r="A1" s="1" t="s">
        <v>122</v>
      </c>
      <c r="B1" s="2"/>
      <c r="C1" s="9" t="s">
        <v>0</v>
      </c>
      <c r="D1" s="2"/>
      <c r="E1" s="2"/>
      <c r="F1" s="2"/>
      <c r="G1" s="2"/>
      <c r="H1" s="2"/>
      <c r="I1" s="2"/>
      <c r="J1" s="2"/>
      <c r="K1" s="3"/>
      <c r="L1" s="3"/>
      <c r="M1" s="3"/>
      <c r="O1" s="4"/>
    </row>
    <row r="2" spans="1:15" x14ac:dyDescent="0.25">
      <c r="A2" s="25"/>
      <c r="B2" s="7"/>
      <c r="C2" s="7"/>
      <c r="D2" s="7"/>
      <c r="E2" s="7"/>
      <c r="F2" s="7"/>
      <c r="G2" s="7"/>
      <c r="H2" s="92"/>
      <c r="I2" s="92"/>
      <c r="J2" s="15"/>
      <c r="K2" s="15"/>
      <c r="L2" s="15"/>
      <c r="M2" s="3"/>
      <c r="O2" s="4"/>
    </row>
    <row r="3" spans="1:15" ht="31.15" customHeight="1" x14ac:dyDescent="0.25">
      <c r="A3" s="211" t="s">
        <v>265</v>
      </c>
      <c r="B3" s="211"/>
      <c r="C3" s="211"/>
      <c r="D3" s="211"/>
      <c r="E3" s="211"/>
      <c r="F3" s="211"/>
      <c r="G3" s="211"/>
      <c r="H3" s="211"/>
      <c r="I3" s="211"/>
      <c r="J3" s="211"/>
      <c r="K3" s="211"/>
      <c r="L3" s="8"/>
      <c r="M3" s="3"/>
      <c r="O3" s="4"/>
    </row>
    <row r="4" spans="1:15" x14ac:dyDescent="0.25">
      <c r="A4" s="9"/>
      <c r="B4" s="7"/>
      <c r="C4" s="7"/>
      <c r="D4" s="7"/>
      <c r="E4" s="7"/>
      <c r="F4" s="7"/>
      <c r="G4" s="8"/>
      <c r="H4" s="8"/>
      <c r="I4" s="8"/>
      <c r="J4" s="8"/>
      <c r="K4" s="8"/>
      <c r="L4" s="8"/>
      <c r="M4" s="3"/>
      <c r="O4" s="4"/>
    </row>
    <row r="5" spans="1:15" x14ac:dyDescent="0.25">
      <c r="A5" s="142"/>
      <c r="B5" s="209" t="s">
        <v>116</v>
      </c>
      <c r="C5" s="209" t="s">
        <v>117</v>
      </c>
      <c r="D5" s="209" t="s">
        <v>123</v>
      </c>
      <c r="E5" s="142"/>
      <c r="F5" s="142"/>
      <c r="G5" s="8"/>
      <c r="H5" s="94" t="s">
        <v>20</v>
      </c>
      <c r="I5" s="8"/>
      <c r="J5" s="8"/>
      <c r="K5" s="8"/>
      <c r="L5" s="8"/>
      <c r="M5" s="3"/>
      <c r="O5" s="4"/>
    </row>
    <row r="6" spans="1:15" x14ac:dyDescent="0.25">
      <c r="A6" s="143"/>
      <c r="B6" s="210"/>
      <c r="C6" s="210"/>
      <c r="D6" s="210"/>
      <c r="E6" s="143"/>
      <c r="F6" s="144"/>
      <c r="G6" s="8"/>
      <c r="H6" s="147">
        <v>3000000</v>
      </c>
      <c r="I6" s="8"/>
      <c r="J6" s="8"/>
      <c r="K6" s="8"/>
      <c r="L6" s="8"/>
      <c r="M6" s="3"/>
      <c r="O6" s="4"/>
    </row>
    <row r="7" spans="1:15" x14ac:dyDescent="0.25">
      <c r="A7" s="143"/>
      <c r="B7" s="145">
        <v>3000000</v>
      </c>
      <c r="C7" s="146">
        <v>0</v>
      </c>
      <c r="D7" s="147">
        <v>1000000</v>
      </c>
      <c r="E7" s="143"/>
      <c r="F7" s="144"/>
      <c r="G7" s="8"/>
      <c r="H7" s="95" t="s">
        <v>218</v>
      </c>
      <c r="I7" s="8"/>
      <c r="J7" s="8"/>
      <c r="K7" s="8"/>
      <c r="L7" s="8"/>
      <c r="M7" s="3"/>
      <c r="O7" s="4"/>
    </row>
    <row r="8" spans="1:15" x14ac:dyDescent="0.25">
      <c r="A8" s="143"/>
      <c r="B8" s="145">
        <v>4000000</v>
      </c>
      <c r="C8" s="146">
        <v>0</v>
      </c>
      <c r="D8" s="147">
        <v>2000000</v>
      </c>
      <c r="E8" s="143"/>
      <c r="F8" s="144"/>
      <c r="G8" s="8"/>
      <c r="H8" s="147">
        <v>1000000</v>
      </c>
      <c r="I8" s="8"/>
      <c r="J8" s="8"/>
      <c r="K8" s="8"/>
      <c r="L8" s="8"/>
      <c r="M8" s="3"/>
      <c r="O8" s="4"/>
    </row>
    <row r="9" spans="1:15" x14ac:dyDescent="0.25">
      <c r="A9" s="143"/>
      <c r="B9" s="145">
        <v>5000000</v>
      </c>
      <c r="C9" s="147">
        <v>1000000</v>
      </c>
      <c r="D9" s="147">
        <v>3000000</v>
      </c>
      <c r="E9" s="143"/>
      <c r="F9" s="144"/>
      <c r="G9" s="8"/>
      <c r="H9" s="8"/>
      <c r="I9" s="8"/>
      <c r="J9" s="8"/>
      <c r="K9" s="8"/>
      <c r="L9" s="8"/>
      <c r="M9" s="3"/>
      <c r="O9" s="4"/>
    </row>
    <row r="10" spans="1:15" x14ac:dyDescent="0.25">
      <c r="A10" s="143"/>
      <c r="B10" s="145">
        <v>2000000</v>
      </c>
      <c r="C10" s="147">
        <v>1000000</v>
      </c>
      <c r="D10" s="147">
        <v>2000000</v>
      </c>
      <c r="E10" s="143"/>
      <c r="F10" s="144"/>
      <c r="G10" s="8"/>
      <c r="H10" s="8"/>
      <c r="I10" s="8"/>
      <c r="J10" s="8"/>
      <c r="K10" s="8"/>
      <c r="L10" s="8"/>
      <c r="M10" s="3"/>
      <c r="O10" s="4"/>
    </row>
    <row r="11" spans="1:15" x14ac:dyDescent="0.25">
      <c r="A11" s="143"/>
      <c r="B11" s="145">
        <v>6000000</v>
      </c>
      <c r="C11" s="146">
        <v>0</v>
      </c>
      <c r="D11" s="147">
        <v>5000000</v>
      </c>
      <c r="E11" s="143"/>
      <c r="F11" s="144"/>
      <c r="G11" s="8"/>
      <c r="H11" s="8"/>
      <c r="I11" s="8"/>
      <c r="J11" s="8"/>
      <c r="K11" s="8"/>
      <c r="L11" s="8"/>
      <c r="M11" s="3"/>
      <c r="O11" s="4"/>
    </row>
    <row r="12" spans="1:15" x14ac:dyDescent="0.25">
      <c r="A12" s="8"/>
      <c r="B12" s="143"/>
      <c r="C12" s="148"/>
      <c r="D12" s="7"/>
      <c r="E12" s="7"/>
      <c r="F12" s="7"/>
      <c r="G12" s="7"/>
      <c r="H12" s="7"/>
      <c r="I12" s="8"/>
      <c r="J12" s="8"/>
      <c r="K12" s="8"/>
      <c r="L12" s="8"/>
      <c r="M12" s="3"/>
      <c r="O12" s="4"/>
    </row>
    <row r="13" spans="1:15" x14ac:dyDescent="0.25">
      <c r="A13" s="8"/>
      <c r="B13" s="209" t="s">
        <v>123</v>
      </c>
      <c r="C13" s="209" t="s">
        <v>124</v>
      </c>
      <c r="D13" s="7"/>
      <c r="E13" s="7"/>
      <c r="F13" s="7"/>
      <c r="G13" s="7"/>
      <c r="H13" s="7"/>
      <c r="I13" s="8"/>
      <c r="J13" s="8"/>
      <c r="K13" s="8"/>
      <c r="L13" s="8"/>
      <c r="M13" s="3"/>
      <c r="O13" s="4"/>
    </row>
    <row r="14" spans="1:15" x14ac:dyDescent="0.25">
      <c r="A14" s="8"/>
      <c r="B14" s="210"/>
      <c r="C14" s="210"/>
      <c r="D14" s="7"/>
      <c r="E14" s="7"/>
      <c r="F14" s="7"/>
      <c r="G14" s="7"/>
      <c r="H14" s="7"/>
      <c r="I14" s="8"/>
      <c r="J14" s="8"/>
      <c r="K14" s="8"/>
      <c r="L14" s="8"/>
      <c r="M14" s="3"/>
      <c r="O14" s="4"/>
    </row>
    <row r="15" spans="1:15" x14ac:dyDescent="0.25">
      <c r="A15" s="8"/>
      <c r="B15" s="147">
        <v>1000000</v>
      </c>
      <c r="C15" s="149">
        <v>1</v>
      </c>
      <c r="D15" s="7"/>
      <c r="E15" s="7"/>
      <c r="F15" s="7"/>
      <c r="G15" s="7"/>
      <c r="H15" s="7"/>
      <c r="I15" s="8"/>
      <c r="J15" s="8"/>
      <c r="K15" s="8"/>
      <c r="L15" s="8"/>
      <c r="M15" s="3"/>
      <c r="O15" s="4"/>
    </row>
    <row r="16" spans="1:15" x14ac:dyDescent="0.25">
      <c r="A16" s="8"/>
      <c r="B16" s="147">
        <v>2000000</v>
      </c>
      <c r="C16" s="149">
        <v>1.1599999999999999</v>
      </c>
      <c r="D16" s="7"/>
      <c r="E16" s="7"/>
      <c r="F16" s="7"/>
      <c r="G16" s="7"/>
      <c r="H16" s="7"/>
      <c r="I16" s="8"/>
      <c r="J16" s="8"/>
      <c r="K16" s="8"/>
      <c r="L16" s="8"/>
      <c r="M16" s="3"/>
      <c r="O16" s="4"/>
    </row>
    <row r="17" spans="1:15" x14ac:dyDescent="0.25">
      <c r="A17" s="8"/>
      <c r="B17" s="147">
        <v>3000000</v>
      </c>
      <c r="C17" s="149">
        <v>1.28</v>
      </c>
      <c r="D17" s="7"/>
      <c r="E17" s="7"/>
      <c r="F17" s="7"/>
      <c r="G17" s="7"/>
      <c r="H17" s="7"/>
      <c r="I17" s="8"/>
      <c r="J17" s="8"/>
      <c r="K17" s="8"/>
      <c r="L17" s="8"/>
      <c r="M17" s="3"/>
      <c r="O17" s="4"/>
    </row>
    <row r="18" spans="1:15" x14ac:dyDescent="0.25">
      <c r="A18" s="8"/>
      <c r="B18" s="147">
        <v>4000000</v>
      </c>
      <c r="C18" s="149">
        <v>1.38</v>
      </c>
      <c r="D18" s="7"/>
      <c r="E18" s="7"/>
      <c r="F18" s="7"/>
      <c r="G18" s="7"/>
      <c r="H18" s="7"/>
      <c r="I18" s="8"/>
      <c r="J18" s="8"/>
      <c r="K18" s="8"/>
      <c r="L18" s="8"/>
      <c r="M18" s="3"/>
      <c r="O18" s="4"/>
    </row>
    <row r="19" spans="1:15" x14ac:dyDescent="0.25">
      <c r="A19" s="8"/>
      <c r="B19" s="147">
        <v>5000000</v>
      </c>
      <c r="C19" s="149">
        <v>1.46</v>
      </c>
      <c r="D19" s="7"/>
      <c r="E19" s="7"/>
      <c r="F19" s="7"/>
      <c r="G19" s="7"/>
      <c r="H19" s="7"/>
      <c r="I19" s="8"/>
      <c r="J19" s="8"/>
      <c r="K19" s="8"/>
      <c r="L19" s="8"/>
      <c r="M19" s="3"/>
      <c r="O19" s="4"/>
    </row>
    <row r="20" spans="1:15" x14ac:dyDescent="0.25">
      <c r="A20" s="8"/>
      <c r="B20" s="143"/>
      <c r="C20" s="148"/>
      <c r="D20" s="7"/>
      <c r="E20" s="7"/>
      <c r="F20" s="7"/>
      <c r="G20" s="7"/>
      <c r="H20" s="7"/>
      <c r="I20" s="8"/>
      <c r="J20" s="8"/>
      <c r="K20" s="8"/>
      <c r="L20" s="8"/>
      <c r="M20" s="3"/>
      <c r="O20" s="4"/>
    </row>
    <row r="21" spans="1:15" x14ac:dyDescent="0.25">
      <c r="A21" s="7" t="s">
        <v>246</v>
      </c>
      <c r="B21" s="143"/>
      <c r="C21" s="148"/>
      <c r="D21" s="7"/>
      <c r="E21" s="7"/>
      <c r="F21" s="7"/>
      <c r="G21" s="7"/>
      <c r="H21" s="7"/>
      <c r="I21" s="8"/>
      <c r="J21" s="8"/>
      <c r="K21" s="8"/>
      <c r="L21" s="8"/>
      <c r="M21" s="3"/>
      <c r="O21" s="4"/>
    </row>
    <row r="22" spans="1:15" x14ac:dyDescent="0.25">
      <c r="A22" s="8"/>
      <c r="B22" s="143"/>
      <c r="C22" s="148"/>
      <c r="D22" s="7"/>
      <c r="E22" s="7"/>
      <c r="F22" s="7"/>
      <c r="G22" s="7"/>
      <c r="H22" s="7"/>
      <c r="I22" s="8"/>
      <c r="J22" s="8"/>
      <c r="K22" s="8"/>
      <c r="L22" s="8"/>
      <c r="M22" s="3"/>
      <c r="O22" s="4"/>
    </row>
    <row r="23" spans="1:15" x14ac:dyDescent="0.25">
      <c r="A23" s="7" t="s">
        <v>4</v>
      </c>
      <c r="B23" s="7" t="s">
        <v>219</v>
      </c>
      <c r="C23" s="7"/>
      <c r="D23" s="7"/>
      <c r="E23" s="7"/>
      <c r="F23" s="7"/>
      <c r="G23" s="7"/>
      <c r="H23" s="7"/>
      <c r="I23" s="8"/>
      <c r="J23" s="8"/>
      <c r="K23" s="8"/>
      <c r="L23" s="8"/>
      <c r="M23" s="3"/>
      <c r="O23" s="4"/>
    </row>
    <row r="24" spans="1:15" x14ac:dyDescent="0.25">
      <c r="A24" s="9"/>
      <c r="B24" s="9" t="s">
        <v>1</v>
      </c>
      <c r="C24" s="9"/>
      <c r="D24" s="15"/>
      <c r="E24" s="15"/>
      <c r="F24" s="7"/>
      <c r="G24" s="7"/>
      <c r="H24" s="8"/>
      <c r="I24" s="93"/>
      <c r="J24" s="8"/>
      <c r="K24" s="8"/>
      <c r="L24" s="8"/>
      <c r="M24" s="3"/>
      <c r="O24" s="4"/>
    </row>
    <row r="25" spans="1:15" x14ac:dyDescent="0.25">
      <c r="A25" s="134"/>
      <c r="B25" s="121"/>
      <c r="C25" s="121"/>
      <c r="D25" s="121"/>
      <c r="E25" s="121"/>
      <c r="F25" s="121"/>
      <c r="G25" s="121"/>
      <c r="H25" s="121"/>
      <c r="I25" s="121"/>
      <c r="J25" s="121"/>
      <c r="K25" s="121"/>
      <c r="L25" s="121"/>
      <c r="O25" s="4"/>
    </row>
    <row r="26" spans="1:15" x14ac:dyDescent="0.25">
      <c r="A26" s="134"/>
      <c r="B26" s="121"/>
      <c r="C26" s="121"/>
      <c r="D26" s="121"/>
      <c r="E26" s="121"/>
      <c r="F26" s="121"/>
      <c r="G26" s="121"/>
      <c r="H26" s="121"/>
      <c r="I26" s="121"/>
      <c r="J26" s="121"/>
      <c r="K26" s="121"/>
      <c r="L26" s="121"/>
      <c r="O26" s="4"/>
    </row>
    <row r="27" spans="1:15" x14ac:dyDescent="0.25">
      <c r="A27" s="121"/>
      <c r="B27" s="121"/>
      <c r="C27" s="121"/>
      <c r="D27" s="121"/>
      <c r="E27" s="121"/>
      <c r="F27" s="121"/>
      <c r="G27" s="121"/>
      <c r="H27" s="121"/>
      <c r="I27" s="121"/>
      <c r="J27" s="121"/>
      <c r="K27" s="121"/>
      <c r="L27" s="121"/>
      <c r="O27" s="4"/>
    </row>
    <row r="28" spans="1:15" x14ac:dyDescent="0.25">
      <c r="A28" s="7" t="s">
        <v>119</v>
      </c>
      <c r="B28" s="143"/>
      <c r="C28" s="148"/>
      <c r="D28" s="7"/>
      <c r="E28" s="7"/>
      <c r="F28" s="7"/>
      <c r="G28" s="7"/>
      <c r="H28" s="7"/>
      <c r="I28" s="8"/>
      <c r="J28" s="8"/>
      <c r="K28" s="8"/>
      <c r="L28" s="8"/>
      <c r="M28" s="3"/>
      <c r="O28" s="4"/>
    </row>
    <row r="29" spans="1:15" x14ac:dyDescent="0.25">
      <c r="A29" s="7"/>
      <c r="B29" s="143"/>
      <c r="C29" s="148"/>
      <c r="D29" s="7"/>
      <c r="E29" s="7"/>
      <c r="F29" s="7"/>
      <c r="G29" s="7"/>
      <c r="H29" s="7"/>
      <c r="I29" s="8"/>
      <c r="J29" s="8"/>
      <c r="K29" s="8"/>
      <c r="L29" s="8"/>
      <c r="M29" s="3"/>
      <c r="O29" s="4"/>
    </row>
    <row r="30" spans="1:15" x14ac:dyDescent="0.25">
      <c r="A30" s="7"/>
      <c r="B30" s="139" t="s">
        <v>118</v>
      </c>
      <c r="C30" s="139" t="s">
        <v>24</v>
      </c>
      <c r="D30" s="7"/>
      <c r="E30" s="7"/>
      <c r="F30" s="7"/>
      <c r="G30" s="7"/>
      <c r="H30" s="7"/>
      <c r="I30" s="8"/>
      <c r="J30" s="8"/>
      <c r="K30" s="8"/>
      <c r="L30" s="8"/>
      <c r="M30" s="3"/>
      <c r="O30" s="4"/>
    </row>
    <row r="31" spans="1:15" x14ac:dyDescent="0.25">
      <c r="A31" s="7"/>
      <c r="B31" s="40">
        <v>0.4</v>
      </c>
      <c r="C31" s="40">
        <v>0.15</v>
      </c>
      <c r="D31" s="7"/>
      <c r="E31" s="7"/>
      <c r="F31" s="7"/>
      <c r="G31" s="7"/>
      <c r="H31" s="7"/>
      <c r="I31" s="8"/>
      <c r="J31" s="8"/>
      <c r="K31" s="8"/>
      <c r="L31" s="8"/>
      <c r="M31" s="3"/>
      <c r="O31" s="4"/>
    </row>
    <row r="32" spans="1:15" x14ac:dyDescent="0.25">
      <c r="A32" s="7"/>
      <c r="B32" s="40">
        <v>0.5</v>
      </c>
      <c r="C32" s="40">
        <v>0.35</v>
      </c>
      <c r="D32" s="7"/>
      <c r="E32" s="7"/>
      <c r="F32" s="7"/>
      <c r="G32" s="7"/>
      <c r="H32" s="7"/>
      <c r="I32" s="8"/>
      <c r="J32" s="8"/>
      <c r="K32" s="8"/>
      <c r="L32" s="8"/>
      <c r="M32" s="3"/>
      <c r="O32" s="4"/>
    </row>
    <row r="33" spans="1:15" x14ac:dyDescent="0.25">
      <c r="A33" s="7"/>
      <c r="B33" s="40">
        <v>0.6</v>
      </c>
      <c r="C33" s="40">
        <v>0.25</v>
      </c>
      <c r="D33" s="7"/>
      <c r="E33" s="7"/>
      <c r="F33" s="7"/>
      <c r="G33" s="7"/>
      <c r="H33" s="7"/>
      <c r="I33" s="8"/>
      <c r="J33" s="8"/>
      <c r="K33" s="8"/>
      <c r="L33" s="8"/>
      <c r="M33" s="3"/>
      <c r="O33" s="4"/>
    </row>
    <row r="34" spans="1:15" x14ac:dyDescent="0.25">
      <c r="A34" s="7"/>
      <c r="B34" s="40">
        <v>0.7</v>
      </c>
      <c r="C34" s="40">
        <v>0.15</v>
      </c>
      <c r="D34" s="7"/>
      <c r="E34" s="7"/>
      <c r="F34" s="7"/>
      <c r="G34" s="7"/>
      <c r="H34" s="7"/>
      <c r="I34" s="8"/>
      <c r="J34" s="8"/>
      <c r="K34" s="8"/>
      <c r="L34" s="8"/>
      <c r="M34" s="3"/>
      <c r="O34" s="4"/>
    </row>
    <row r="35" spans="1:15" x14ac:dyDescent="0.25">
      <c r="A35" s="7"/>
      <c r="B35" s="40">
        <v>0.8</v>
      </c>
      <c r="C35" s="40">
        <v>0.08</v>
      </c>
      <c r="D35" s="7"/>
      <c r="E35" s="7"/>
      <c r="F35" s="7"/>
      <c r="G35" s="7"/>
      <c r="H35" s="7"/>
      <c r="I35" s="8"/>
      <c r="J35" s="8"/>
      <c r="K35" s="8"/>
      <c r="L35" s="8"/>
      <c r="M35" s="3"/>
      <c r="O35" s="4"/>
    </row>
    <row r="36" spans="1:15" x14ac:dyDescent="0.25">
      <c r="A36" s="7"/>
      <c r="B36" s="40">
        <v>0.9</v>
      </c>
      <c r="C36" s="40">
        <v>0.02</v>
      </c>
      <c r="D36" s="7"/>
      <c r="E36" s="7"/>
      <c r="F36" s="7"/>
      <c r="G36" s="7"/>
      <c r="H36" s="7"/>
      <c r="I36" s="8"/>
      <c r="J36" s="8"/>
      <c r="K36" s="8"/>
      <c r="L36" s="8"/>
      <c r="M36" s="3"/>
      <c r="O36" s="4"/>
    </row>
    <row r="37" spans="1:15" x14ac:dyDescent="0.25">
      <c r="A37" s="7"/>
      <c r="B37" s="143"/>
      <c r="C37" s="148"/>
      <c r="D37" s="7"/>
      <c r="E37" s="7"/>
      <c r="F37" s="7"/>
      <c r="G37" s="7"/>
      <c r="H37" s="7"/>
      <c r="I37" s="8"/>
      <c r="J37" s="8"/>
      <c r="K37" s="8"/>
      <c r="L37" s="8"/>
      <c r="M37" s="3"/>
      <c r="O37" s="4"/>
    </row>
    <row r="38" spans="1:15" x14ac:dyDescent="0.25">
      <c r="A38" s="7"/>
      <c r="B38" s="208" t="s">
        <v>125</v>
      </c>
      <c r="C38" s="208"/>
      <c r="D38" s="7"/>
      <c r="E38" s="7"/>
      <c r="F38" s="7"/>
      <c r="G38" s="7"/>
      <c r="H38" s="7"/>
      <c r="I38" s="8"/>
      <c r="J38" s="8"/>
      <c r="K38" s="8"/>
      <c r="L38" s="8"/>
      <c r="M38" s="3"/>
      <c r="O38" s="4"/>
    </row>
    <row r="39" spans="1:15" x14ac:dyDescent="0.25">
      <c r="A39" s="7"/>
      <c r="B39" s="139" t="s">
        <v>118</v>
      </c>
      <c r="C39" s="139" t="s">
        <v>120</v>
      </c>
      <c r="D39" s="7"/>
      <c r="E39" s="7"/>
      <c r="F39" s="7"/>
      <c r="G39" s="7"/>
      <c r="H39" s="7"/>
      <c r="I39" s="8"/>
      <c r="J39" s="8"/>
      <c r="K39" s="8"/>
      <c r="L39" s="8"/>
      <c r="M39" s="3"/>
      <c r="O39" s="4"/>
    </row>
    <row r="40" spans="1:15" x14ac:dyDescent="0.25">
      <c r="A40" s="7"/>
      <c r="B40" s="75" t="s">
        <v>126</v>
      </c>
      <c r="C40" s="40">
        <v>0.3</v>
      </c>
      <c r="D40" s="7"/>
      <c r="E40" s="7"/>
      <c r="F40" s="7"/>
      <c r="G40" s="7"/>
      <c r="H40" s="7"/>
      <c r="I40" s="8"/>
      <c r="J40" s="8"/>
      <c r="K40" s="8"/>
      <c r="L40" s="8"/>
      <c r="M40" s="3"/>
      <c r="O40" s="4"/>
    </row>
    <row r="41" spans="1:15" x14ac:dyDescent="0.25">
      <c r="A41" s="7"/>
      <c r="B41" s="75" t="s">
        <v>127</v>
      </c>
      <c r="C41" s="75" t="s">
        <v>128</v>
      </c>
      <c r="D41" s="7"/>
      <c r="E41" s="7"/>
      <c r="F41" s="7"/>
      <c r="G41" s="7"/>
      <c r="H41" s="7"/>
      <c r="I41" s="8"/>
      <c r="J41" s="8"/>
      <c r="K41" s="8"/>
      <c r="L41" s="8"/>
      <c r="M41" s="3"/>
      <c r="O41" s="4"/>
    </row>
    <row r="42" spans="1:15" x14ac:dyDescent="0.25">
      <c r="A42" s="7"/>
      <c r="B42" s="75" t="s">
        <v>129</v>
      </c>
      <c r="C42" s="40">
        <v>0.1</v>
      </c>
      <c r="D42" s="7"/>
      <c r="E42" s="7"/>
      <c r="F42" s="7"/>
      <c r="G42" s="7"/>
      <c r="H42" s="7"/>
      <c r="I42" s="8"/>
      <c r="J42" s="8"/>
      <c r="K42" s="8"/>
      <c r="L42" s="8"/>
      <c r="M42" s="3"/>
      <c r="O42" s="4"/>
    </row>
    <row r="43" spans="1:15" x14ac:dyDescent="0.25">
      <c r="A43" s="7"/>
      <c r="B43" s="143"/>
      <c r="C43" s="148"/>
      <c r="D43" s="7"/>
      <c r="E43" s="7"/>
      <c r="F43" s="7"/>
      <c r="G43" s="7"/>
      <c r="H43" s="7"/>
      <c r="I43" s="8"/>
      <c r="J43" s="8"/>
      <c r="K43" s="8"/>
      <c r="L43" s="8"/>
      <c r="M43" s="3"/>
      <c r="O43" s="4"/>
    </row>
    <row r="44" spans="1:15" x14ac:dyDescent="0.25">
      <c r="A44" s="7" t="s">
        <v>2</v>
      </c>
      <c r="B44" s="7" t="s">
        <v>130</v>
      </c>
      <c r="C44" s="7"/>
      <c r="D44" s="7"/>
      <c r="E44" s="7"/>
      <c r="F44" s="7"/>
      <c r="G44" s="7"/>
      <c r="H44" s="7"/>
      <c r="I44" s="8"/>
      <c r="J44" s="8"/>
      <c r="K44" s="8"/>
      <c r="L44" s="8"/>
      <c r="M44" s="3"/>
      <c r="O44" s="4"/>
    </row>
    <row r="45" spans="1:15" x14ac:dyDescent="0.25">
      <c r="A45" s="9"/>
      <c r="B45" s="9" t="s">
        <v>1</v>
      </c>
      <c r="C45" s="9"/>
      <c r="D45" s="15"/>
      <c r="E45" s="15"/>
      <c r="F45" s="7"/>
      <c r="G45" s="7"/>
      <c r="H45" s="8"/>
      <c r="I45" s="93"/>
      <c r="J45" s="8"/>
      <c r="K45" s="8"/>
      <c r="L45" s="8"/>
      <c r="M45" s="3"/>
      <c r="O45" s="4"/>
    </row>
    <row r="46" spans="1:15" x14ac:dyDescent="0.25">
      <c r="A46" s="134"/>
      <c r="B46" s="121"/>
      <c r="C46" s="121"/>
      <c r="D46" s="121"/>
      <c r="E46" s="121"/>
      <c r="F46" s="121"/>
      <c r="G46" s="121"/>
      <c r="H46" s="121"/>
      <c r="I46" s="121"/>
      <c r="J46" s="121"/>
      <c r="K46" s="121"/>
      <c r="L46" s="121"/>
      <c r="O46" s="4"/>
    </row>
    <row r="47" spans="1:15" x14ac:dyDescent="0.25">
      <c r="A47" s="134"/>
      <c r="B47" s="121"/>
      <c r="C47" s="121"/>
      <c r="D47" s="121"/>
      <c r="E47" s="121"/>
      <c r="F47" s="121"/>
      <c r="G47" s="121"/>
      <c r="H47" s="121"/>
      <c r="I47" s="121"/>
      <c r="J47" s="121"/>
      <c r="K47" s="121"/>
      <c r="L47" s="121"/>
      <c r="O47" s="4"/>
    </row>
    <row r="48" spans="1:15" x14ac:dyDescent="0.25">
      <c r="A48" s="121"/>
      <c r="B48" s="121"/>
      <c r="C48" s="121"/>
      <c r="D48" s="121"/>
      <c r="E48" s="121"/>
      <c r="F48" s="121"/>
      <c r="G48" s="121"/>
      <c r="H48" s="121"/>
      <c r="I48" s="121"/>
      <c r="J48" s="121"/>
      <c r="K48" s="121"/>
      <c r="L48" s="121"/>
      <c r="O48" s="4"/>
    </row>
    <row r="49" spans="1:15" x14ac:dyDescent="0.25">
      <c r="A49" s="7" t="s">
        <v>5</v>
      </c>
      <c r="B49" s="7" t="s">
        <v>131</v>
      </c>
      <c r="C49" s="7"/>
      <c r="D49" s="7"/>
      <c r="E49" s="7"/>
      <c r="F49" s="7"/>
      <c r="G49" s="7"/>
      <c r="H49" s="7"/>
      <c r="I49" s="8"/>
      <c r="J49" s="8"/>
      <c r="K49" s="8"/>
      <c r="L49" s="8"/>
      <c r="M49" s="3"/>
      <c r="O49" s="4"/>
    </row>
    <row r="50" spans="1:15" x14ac:dyDescent="0.25">
      <c r="A50" s="9"/>
      <c r="B50" s="9" t="s">
        <v>1</v>
      </c>
      <c r="C50" s="9"/>
      <c r="D50" s="15"/>
      <c r="E50" s="15"/>
      <c r="F50" s="7"/>
      <c r="G50" s="7"/>
      <c r="H50" s="8"/>
      <c r="I50" s="93"/>
      <c r="J50" s="8"/>
      <c r="K50" s="8"/>
      <c r="L50" s="8"/>
      <c r="M50" s="3"/>
      <c r="O50" s="4"/>
    </row>
    <row r="51" spans="1:15" x14ac:dyDescent="0.25">
      <c r="O51" s="4"/>
    </row>
    <row r="52" spans="1:15" x14ac:dyDescent="0.25">
      <c r="B52" s="53"/>
      <c r="C52" s="53"/>
      <c r="D52" s="53"/>
      <c r="O52" s="4"/>
    </row>
    <row r="53" spans="1:15" x14ac:dyDescent="0.25">
      <c r="B53" s="107"/>
      <c r="C53" s="107"/>
      <c r="D53" s="53"/>
      <c r="O53" s="4"/>
    </row>
  </sheetData>
  <mergeCells count="7">
    <mergeCell ref="B38:C38"/>
    <mergeCell ref="B5:B6"/>
    <mergeCell ref="C5:C6"/>
    <mergeCell ref="D5:D6"/>
    <mergeCell ref="A3:K3"/>
    <mergeCell ref="B13:B14"/>
    <mergeCell ref="C13:C14"/>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3D23-3166-4FDB-91F8-FA0C87E54AEC}">
  <dimension ref="A1:AC177"/>
  <sheetViews>
    <sheetView zoomScale="110" zoomScaleNormal="110" workbookViewId="0"/>
  </sheetViews>
  <sheetFormatPr defaultColWidth="9.140625" defaultRowHeight="15.75" x14ac:dyDescent="0.25"/>
  <cols>
    <col min="1" max="1" width="11.7109375" style="4" customWidth="1"/>
    <col min="2" max="13" width="13.7109375" style="4" customWidth="1"/>
    <col min="14" max="18" width="8.85546875" style="4" customWidth="1"/>
    <col min="19" max="19" width="10.5703125" style="4" customWidth="1"/>
    <col min="20" max="20" width="10.7109375" style="4" customWidth="1"/>
    <col min="21" max="22" width="8.85546875" style="4" customWidth="1"/>
    <col min="23" max="24" width="9.140625" style="4" bestFit="1" customWidth="1"/>
    <col min="25" max="26" width="11.5703125" style="4" bestFit="1" customWidth="1"/>
    <col min="27" max="16384" width="9.140625" style="4"/>
  </cols>
  <sheetData>
    <row r="1" spans="1:26" ht="15.75" customHeight="1" x14ac:dyDescent="0.3">
      <c r="A1" s="1" t="s">
        <v>108</v>
      </c>
      <c r="B1" s="2"/>
      <c r="C1" s="9" t="s">
        <v>0</v>
      </c>
      <c r="D1" s="2"/>
      <c r="E1" s="2"/>
      <c r="F1" s="2"/>
      <c r="G1" s="2"/>
      <c r="H1" s="2"/>
      <c r="I1" s="2"/>
      <c r="J1" s="2"/>
      <c r="K1" s="3"/>
      <c r="L1" s="3"/>
      <c r="M1" s="3"/>
      <c r="N1"/>
      <c r="O1"/>
      <c r="P1"/>
      <c r="Q1"/>
      <c r="R1"/>
      <c r="S1"/>
      <c r="T1"/>
      <c r="U1"/>
      <c r="V1"/>
      <c r="W1"/>
      <c r="X1"/>
      <c r="Y1"/>
      <c r="Z1"/>
    </row>
    <row r="2" spans="1:26" ht="15.75" customHeight="1" x14ac:dyDescent="0.3">
      <c r="A2" s="1"/>
      <c r="B2" s="2"/>
      <c r="C2" s="7"/>
      <c r="D2" s="7"/>
      <c r="E2" s="7"/>
      <c r="F2" s="7"/>
      <c r="G2" s="7"/>
      <c r="H2" s="92"/>
      <c r="I2" s="92"/>
      <c r="J2" s="15"/>
      <c r="K2" s="15"/>
      <c r="L2" s="15"/>
      <c r="M2" s="3"/>
      <c r="N2"/>
      <c r="O2"/>
      <c r="P2"/>
      <c r="Q2"/>
      <c r="R2"/>
      <c r="S2"/>
      <c r="T2"/>
      <c r="U2"/>
      <c r="V2"/>
      <c r="W2"/>
      <c r="X2"/>
      <c r="Y2"/>
      <c r="Z2"/>
    </row>
    <row r="3" spans="1:26" ht="31.5" customHeight="1" x14ac:dyDescent="0.25">
      <c r="A3" s="211" t="s">
        <v>109</v>
      </c>
      <c r="B3" s="211"/>
      <c r="C3" s="211"/>
      <c r="D3" s="211"/>
      <c r="E3" s="211"/>
      <c r="F3" s="211"/>
      <c r="G3" s="211"/>
      <c r="H3" s="211"/>
      <c r="I3" s="211"/>
      <c r="J3" s="211"/>
      <c r="K3" s="211"/>
      <c r="L3" s="211"/>
      <c r="M3" s="3"/>
      <c r="W3"/>
      <c r="X3"/>
      <c r="Y3"/>
      <c r="Z3"/>
    </row>
    <row r="4" spans="1:26" x14ac:dyDescent="0.25">
      <c r="A4" s="209" t="s">
        <v>62</v>
      </c>
      <c r="B4" s="208" t="s">
        <v>110</v>
      </c>
      <c r="C4" s="208"/>
      <c r="D4" s="208"/>
      <c r="E4" s="208"/>
      <c r="F4" s="208"/>
      <c r="G4" s="208"/>
      <c r="H4" s="24"/>
      <c r="I4" s="24"/>
      <c r="J4" s="24"/>
      <c r="K4" s="24"/>
      <c r="L4" s="24"/>
      <c r="M4" s="3"/>
      <c r="W4"/>
      <c r="X4"/>
      <c r="Y4"/>
      <c r="Z4"/>
    </row>
    <row r="5" spans="1:26" x14ac:dyDescent="0.25">
      <c r="A5" s="210"/>
      <c r="B5" s="177">
        <v>12</v>
      </c>
      <c r="C5" s="177">
        <v>24</v>
      </c>
      <c r="D5" s="177">
        <v>36</v>
      </c>
      <c r="E5" s="177">
        <v>48</v>
      </c>
      <c r="F5" s="177">
        <v>60</v>
      </c>
      <c r="G5" s="177">
        <v>72</v>
      </c>
      <c r="H5" s="24"/>
      <c r="I5" s="24"/>
      <c r="J5" s="24"/>
      <c r="K5" s="24"/>
      <c r="L5" s="24"/>
      <c r="M5" s="3"/>
      <c r="W5"/>
      <c r="X5"/>
      <c r="Y5"/>
      <c r="Z5"/>
    </row>
    <row r="6" spans="1:26" x14ac:dyDescent="0.25">
      <c r="A6" s="111">
        <v>2017</v>
      </c>
      <c r="B6" s="205">
        <v>784</v>
      </c>
      <c r="C6" s="205">
        <v>880</v>
      </c>
      <c r="D6" s="205">
        <v>938</v>
      </c>
      <c r="E6" s="205">
        <v>983</v>
      </c>
      <c r="F6" s="205">
        <v>1006</v>
      </c>
      <c r="G6" s="205">
        <v>1016</v>
      </c>
      <c r="H6" s="24"/>
      <c r="I6" s="24"/>
      <c r="J6" s="24"/>
      <c r="K6" s="24"/>
      <c r="L6" s="24"/>
      <c r="M6" s="3"/>
      <c r="W6"/>
      <c r="X6"/>
      <c r="Y6"/>
      <c r="Z6"/>
    </row>
    <row r="7" spans="1:26" x14ac:dyDescent="0.25">
      <c r="A7" s="111">
        <v>2018</v>
      </c>
      <c r="B7" s="205">
        <v>1011</v>
      </c>
      <c r="C7" s="205">
        <v>1164</v>
      </c>
      <c r="D7" s="205">
        <v>1288</v>
      </c>
      <c r="E7" s="205">
        <v>1367</v>
      </c>
      <c r="F7" s="205">
        <v>1380</v>
      </c>
      <c r="G7" s="205"/>
      <c r="H7" s="24"/>
      <c r="I7" s="24"/>
      <c r="J7" s="24"/>
      <c r="K7" s="24"/>
      <c r="L7" s="24"/>
      <c r="M7" s="3"/>
      <c r="W7"/>
      <c r="X7"/>
      <c r="Y7"/>
      <c r="Z7"/>
    </row>
    <row r="8" spans="1:26" x14ac:dyDescent="0.25">
      <c r="A8" s="111">
        <v>2019</v>
      </c>
      <c r="B8" s="205">
        <v>1062</v>
      </c>
      <c r="C8" s="205">
        <v>1233</v>
      </c>
      <c r="D8" s="205">
        <v>1331</v>
      </c>
      <c r="E8" s="205">
        <v>1404</v>
      </c>
      <c r="F8" s="205"/>
      <c r="G8" s="205"/>
      <c r="H8" s="24"/>
      <c r="I8" s="24"/>
      <c r="J8" s="24"/>
      <c r="K8" s="24"/>
      <c r="L8" s="24"/>
      <c r="M8" s="3"/>
      <c r="W8"/>
      <c r="X8"/>
      <c r="Y8"/>
      <c r="Z8"/>
    </row>
    <row r="9" spans="1:26" x14ac:dyDescent="0.25">
      <c r="A9" s="111">
        <v>2020</v>
      </c>
      <c r="B9" s="205">
        <v>1120</v>
      </c>
      <c r="C9" s="205">
        <v>1231</v>
      </c>
      <c r="D9" s="205">
        <v>1328</v>
      </c>
      <c r="E9" s="205"/>
      <c r="F9" s="205"/>
      <c r="G9" s="205"/>
      <c r="H9" s="24"/>
      <c r="I9" s="24"/>
      <c r="J9" s="24"/>
      <c r="K9" s="24"/>
      <c r="L9" s="24"/>
      <c r="M9" s="3"/>
      <c r="W9"/>
      <c r="X9"/>
      <c r="Y9"/>
      <c r="Z9"/>
    </row>
    <row r="10" spans="1:26" x14ac:dyDescent="0.25">
      <c r="A10" s="111">
        <v>2021</v>
      </c>
      <c r="B10" s="205">
        <v>1230</v>
      </c>
      <c r="C10" s="205">
        <v>1400</v>
      </c>
      <c r="D10" s="205"/>
      <c r="E10" s="205"/>
      <c r="F10" s="205"/>
      <c r="G10" s="205"/>
      <c r="H10" s="24"/>
      <c r="I10" s="24"/>
      <c r="J10" s="24"/>
      <c r="K10" s="24"/>
      <c r="L10" s="24"/>
      <c r="M10" s="3"/>
      <c r="W10"/>
      <c r="X10"/>
      <c r="Y10"/>
      <c r="Z10"/>
    </row>
    <row r="11" spans="1:26" x14ac:dyDescent="0.25">
      <c r="A11" s="111">
        <v>2022</v>
      </c>
      <c r="B11" s="205">
        <v>1200</v>
      </c>
      <c r="C11" s="205"/>
      <c r="D11" s="205"/>
      <c r="E11" s="205"/>
      <c r="F11" s="205"/>
      <c r="G11" s="205"/>
      <c r="H11" s="24"/>
      <c r="I11" s="24"/>
      <c r="J11" s="24"/>
      <c r="K11" s="24"/>
      <c r="L11" s="24"/>
      <c r="M11" s="3"/>
      <c r="W11"/>
      <c r="X11"/>
      <c r="Y11"/>
      <c r="Z11"/>
    </row>
    <row r="12" spans="1:26" x14ac:dyDescent="0.25">
      <c r="A12" s="179"/>
      <c r="B12" s="179"/>
      <c r="C12" s="179"/>
      <c r="D12" s="179"/>
      <c r="E12" s="179"/>
      <c r="F12" s="179"/>
      <c r="G12" s="179"/>
      <c r="H12" s="24"/>
      <c r="I12" s="24"/>
      <c r="J12" s="24"/>
      <c r="K12" s="24"/>
      <c r="L12" s="24"/>
      <c r="M12" s="3"/>
      <c r="W12"/>
      <c r="X12"/>
      <c r="Y12"/>
      <c r="Z12"/>
    </row>
    <row r="13" spans="1:26" x14ac:dyDescent="0.25">
      <c r="A13" s="220" t="s">
        <v>62</v>
      </c>
      <c r="B13" s="208" t="s">
        <v>111</v>
      </c>
      <c r="C13" s="208"/>
      <c r="D13" s="208"/>
      <c r="E13" s="208"/>
      <c r="F13" s="208"/>
      <c r="G13" s="208"/>
      <c r="H13" s="24"/>
      <c r="I13" s="24"/>
      <c r="J13" s="24"/>
      <c r="K13" s="24"/>
      <c r="L13" s="24"/>
      <c r="M13" s="3"/>
      <c r="W13"/>
      <c r="X13"/>
      <c r="Y13"/>
      <c r="Z13"/>
    </row>
    <row r="14" spans="1:26" x14ac:dyDescent="0.25">
      <c r="A14" s="220"/>
      <c r="B14" s="177">
        <v>12</v>
      </c>
      <c r="C14" s="177">
        <v>24</v>
      </c>
      <c r="D14" s="177">
        <v>36</v>
      </c>
      <c r="E14" s="177">
        <v>48</v>
      </c>
      <c r="F14" s="177">
        <v>60</v>
      </c>
      <c r="G14" s="177">
        <v>72</v>
      </c>
      <c r="H14" s="24"/>
      <c r="I14" s="24"/>
      <c r="J14" s="24"/>
      <c r="K14" s="24"/>
      <c r="L14" s="24"/>
      <c r="M14" s="3"/>
      <c r="W14"/>
      <c r="X14"/>
      <c r="Y14"/>
      <c r="Z14"/>
    </row>
    <row r="15" spans="1:26" x14ac:dyDescent="0.25">
      <c r="A15" s="111">
        <v>2017</v>
      </c>
      <c r="B15" s="205">
        <v>770</v>
      </c>
      <c r="C15" s="205">
        <v>862</v>
      </c>
      <c r="D15" s="205">
        <v>917</v>
      </c>
      <c r="E15" s="205">
        <v>959</v>
      </c>
      <c r="F15" s="205">
        <v>980</v>
      </c>
      <c r="G15" s="205">
        <v>989</v>
      </c>
      <c r="H15" s="24"/>
      <c r="I15" s="24"/>
      <c r="J15" s="24"/>
      <c r="K15" s="24"/>
      <c r="L15" s="24"/>
      <c r="M15" s="3"/>
      <c r="W15"/>
      <c r="X15"/>
      <c r="Y15"/>
      <c r="Z15"/>
    </row>
    <row r="16" spans="1:26" x14ac:dyDescent="0.25">
      <c r="A16" s="111">
        <v>2018</v>
      </c>
      <c r="B16" s="205">
        <v>932</v>
      </c>
      <c r="C16" s="205">
        <v>1002</v>
      </c>
      <c r="D16" s="205">
        <v>1091</v>
      </c>
      <c r="E16" s="205">
        <v>1159</v>
      </c>
      <c r="F16" s="205">
        <v>1168</v>
      </c>
      <c r="G16" s="205"/>
      <c r="H16" s="24"/>
      <c r="I16" s="24"/>
      <c r="J16" s="24"/>
      <c r="K16" s="24"/>
      <c r="L16" s="24"/>
      <c r="M16" s="3"/>
      <c r="W16"/>
      <c r="X16"/>
      <c r="Y16"/>
      <c r="Z16"/>
    </row>
    <row r="17" spans="1:26" x14ac:dyDescent="0.25">
      <c r="A17" s="111">
        <v>2019</v>
      </c>
      <c r="B17" s="205">
        <v>862</v>
      </c>
      <c r="C17" s="205">
        <v>942</v>
      </c>
      <c r="D17" s="205">
        <v>1008</v>
      </c>
      <c r="E17" s="205">
        <v>1054</v>
      </c>
      <c r="F17" s="205"/>
      <c r="G17" s="205"/>
      <c r="H17" s="24"/>
      <c r="I17" s="24"/>
      <c r="J17" s="24"/>
      <c r="K17" s="24"/>
      <c r="L17" s="24"/>
      <c r="M17" s="3"/>
      <c r="W17"/>
      <c r="X17"/>
      <c r="Y17"/>
      <c r="Z17"/>
    </row>
    <row r="18" spans="1:26" x14ac:dyDescent="0.25">
      <c r="A18" s="111">
        <v>2020</v>
      </c>
      <c r="B18" s="205">
        <v>1100</v>
      </c>
      <c r="C18" s="205">
        <v>1203</v>
      </c>
      <c r="D18" s="205">
        <v>1297</v>
      </c>
      <c r="E18" s="205"/>
      <c r="F18" s="205"/>
      <c r="G18" s="205"/>
      <c r="H18" s="24"/>
      <c r="I18" s="24"/>
      <c r="J18" s="24"/>
      <c r="K18" s="24"/>
      <c r="L18" s="24"/>
      <c r="M18" s="3"/>
      <c r="W18"/>
      <c r="X18"/>
      <c r="Y18"/>
      <c r="Z18"/>
    </row>
    <row r="19" spans="1:26" x14ac:dyDescent="0.25">
      <c r="A19" s="111">
        <v>2021</v>
      </c>
      <c r="B19" s="205">
        <v>1093</v>
      </c>
      <c r="C19" s="205">
        <v>1190</v>
      </c>
      <c r="D19" s="205"/>
      <c r="E19" s="205"/>
      <c r="F19" s="205"/>
      <c r="G19" s="205"/>
      <c r="H19" s="24"/>
      <c r="I19" s="24"/>
      <c r="J19" s="24"/>
      <c r="K19" s="24"/>
      <c r="L19" s="24"/>
      <c r="M19" s="3"/>
      <c r="W19"/>
      <c r="X19"/>
      <c r="Y19"/>
      <c r="Z19"/>
    </row>
    <row r="20" spans="1:26" x14ac:dyDescent="0.25">
      <c r="A20" s="111">
        <v>2022</v>
      </c>
      <c r="B20" s="205">
        <v>1133</v>
      </c>
      <c r="C20" s="205"/>
      <c r="D20" s="205"/>
      <c r="E20" s="205"/>
      <c r="F20" s="205"/>
      <c r="G20" s="205"/>
      <c r="H20" s="24"/>
      <c r="I20" s="24"/>
      <c r="J20" s="24"/>
      <c r="K20" s="24"/>
      <c r="L20" s="24"/>
      <c r="M20" s="3"/>
      <c r="W20"/>
      <c r="X20"/>
      <c r="Y20"/>
      <c r="Z20"/>
    </row>
    <row r="21" spans="1:26" x14ac:dyDescent="0.25">
      <c r="A21" s="133"/>
      <c r="B21" s="133"/>
      <c r="C21" s="133"/>
      <c r="D21" s="133"/>
      <c r="E21" s="133"/>
      <c r="F21" s="133"/>
      <c r="G21" s="133"/>
      <c r="H21" s="24"/>
      <c r="I21" s="24"/>
      <c r="J21" s="24"/>
      <c r="K21" s="24"/>
      <c r="L21" s="24"/>
      <c r="M21" s="3"/>
      <c r="W21"/>
      <c r="X21"/>
      <c r="Y21"/>
      <c r="Z21"/>
    </row>
    <row r="22" spans="1:26" ht="31.15" customHeight="1" x14ac:dyDescent="0.25">
      <c r="A22" s="167"/>
      <c r="B22" s="220" t="s">
        <v>302</v>
      </c>
      <c r="C22" s="208"/>
      <c r="D22" s="208"/>
      <c r="E22" s="208"/>
      <c r="F22" s="208"/>
      <c r="G22" s="208"/>
      <c r="H22" s="24"/>
      <c r="I22" s="24"/>
      <c r="J22" s="24"/>
      <c r="K22" s="24"/>
      <c r="L22" s="24"/>
      <c r="M22" s="3"/>
      <c r="W22"/>
      <c r="X22"/>
      <c r="Y22"/>
      <c r="Z22"/>
    </row>
    <row r="23" spans="1:26" x14ac:dyDescent="0.25">
      <c r="A23" s="167"/>
      <c r="B23" s="177">
        <v>12</v>
      </c>
      <c r="C23" s="177">
        <v>24</v>
      </c>
      <c r="D23" s="177">
        <v>36</v>
      </c>
      <c r="E23" s="177">
        <v>48</v>
      </c>
      <c r="F23" s="177">
        <v>60</v>
      </c>
      <c r="G23" s="177">
        <v>72</v>
      </c>
      <c r="H23" s="24"/>
      <c r="I23" s="24"/>
      <c r="J23" s="24"/>
      <c r="K23" s="24"/>
      <c r="L23" s="24"/>
      <c r="M23" s="3"/>
      <c r="W23"/>
      <c r="X23"/>
      <c r="Y23"/>
      <c r="Z23"/>
    </row>
    <row r="24" spans="1:26" x14ac:dyDescent="0.25">
      <c r="A24" s="168"/>
      <c r="B24" s="204">
        <v>0.88</v>
      </c>
      <c r="C24" s="204">
        <v>0.84</v>
      </c>
      <c r="D24" s="204">
        <v>0.81</v>
      </c>
      <c r="E24" s="204">
        <v>0.79</v>
      </c>
      <c r="F24" s="204">
        <v>0.79</v>
      </c>
      <c r="G24" s="204">
        <v>0.79</v>
      </c>
      <c r="H24" s="24"/>
      <c r="I24" s="24"/>
      <c r="J24" s="24"/>
      <c r="K24" s="24"/>
      <c r="L24" s="24"/>
      <c r="M24" s="3"/>
      <c r="W24"/>
      <c r="X24"/>
      <c r="Y24"/>
      <c r="Z24"/>
    </row>
    <row r="25" spans="1:26" x14ac:dyDescent="0.25">
      <c r="A25" s="168"/>
      <c r="B25" s="169"/>
      <c r="C25" s="169"/>
      <c r="D25" s="169"/>
      <c r="E25" s="169"/>
      <c r="F25" s="169"/>
      <c r="G25" s="169"/>
      <c r="H25" s="24"/>
      <c r="I25" s="24"/>
      <c r="J25" s="24"/>
      <c r="K25" s="24"/>
      <c r="L25" s="24"/>
      <c r="M25" s="3"/>
      <c r="W25"/>
      <c r="X25"/>
      <c r="Y25"/>
      <c r="Z25"/>
    </row>
    <row r="26" spans="1:26" x14ac:dyDescent="0.25">
      <c r="A26" s="184" t="s">
        <v>292</v>
      </c>
      <c r="B26" s="178"/>
      <c r="C26" s="178"/>
      <c r="D26" s="178"/>
      <c r="E26" s="178"/>
      <c r="F26" s="178"/>
      <c r="G26" s="178"/>
      <c r="H26" s="178"/>
      <c r="I26" s="178"/>
      <c r="J26" s="178"/>
      <c r="K26" s="178"/>
      <c r="L26" s="178"/>
      <c r="M26" s="189"/>
      <c r="W26"/>
      <c r="X26"/>
      <c r="Y26"/>
      <c r="Z26"/>
    </row>
    <row r="27" spans="1:26" x14ac:dyDescent="0.25">
      <c r="A27" s="7"/>
      <c r="B27" s="102"/>
      <c r="C27" s="8"/>
      <c r="D27" s="8"/>
      <c r="E27" s="8"/>
      <c r="F27" s="8"/>
      <c r="G27" s="8"/>
      <c r="H27" s="8"/>
      <c r="I27" s="8"/>
      <c r="J27" s="8"/>
      <c r="K27" s="8"/>
      <c r="L27" s="8"/>
      <c r="M27" s="3"/>
      <c r="N27"/>
      <c r="O27"/>
      <c r="P27"/>
      <c r="Q27"/>
      <c r="R27"/>
      <c r="S27"/>
      <c r="T27"/>
      <c r="U27"/>
      <c r="V27"/>
      <c r="W27"/>
      <c r="X27"/>
      <c r="Y27"/>
      <c r="Z27"/>
    </row>
    <row r="28" spans="1:26" x14ac:dyDescent="0.25">
      <c r="A28" s="7" t="s">
        <v>4</v>
      </c>
      <c r="B28" s="7" t="s">
        <v>178</v>
      </c>
      <c r="C28" s="7"/>
      <c r="D28" s="7"/>
      <c r="E28" s="7"/>
      <c r="F28" s="7"/>
      <c r="G28" s="7"/>
      <c r="H28" s="7"/>
      <c r="I28" s="8"/>
      <c r="J28" s="8"/>
      <c r="K28" s="8"/>
      <c r="L28" s="8"/>
      <c r="M28" s="3"/>
      <c r="N28"/>
      <c r="O28"/>
      <c r="P28"/>
      <c r="Q28"/>
      <c r="R28"/>
      <c r="S28"/>
      <c r="T28"/>
      <c r="U28"/>
      <c r="V28"/>
      <c r="W28"/>
      <c r="X28"/>
      <c r="Y28"/>
      <c r="Z28"/>
    </row>
    <row r="29" spans="1:26" x14ac:dyDescent="0.25">
      <c r="A29" s="7"/>
      <c r="B29" s="46" t="s">
        <v>176</v>
      </c>
      <c r="C29" s="7"/>
      <c r="D29" s="7"/>
      <c r="E29" s="7"/>
      <c r="F29" s="7"/>
      <c r="G29" s="7"/>
      <c r="H29" s="7"/>
      <c r="I29" s="8"/>
      <c r="J29" s="8"/>
      <c r="K29" s="8"/>
      <c r="L29" s="8"/>
      <c r="M29" s="3"/>
      <c r="N29"/>
      <c r="O29"/>
      <c r="P29"/>
      <c r="Q29"/>
      <c r="R29"/>
      <c r="S29"/>
      <c r="T29"/>
      <c r="U29"/>
      <c r="V29"/>
      <c r="W29"/>
      <c r="X29"/>
      <c r="Y29"/>
      <c r="Z29"/>
    </row>
    <row r="30" spans="1:26" x14ac:dyDescent="0.25">
      <c r="A30" s="7"/>
      <c r="B30" s="46" t="s">
        <v>177</v>
      </c>
      <c r="C30" s="7"/>
      <c r="D30" s="7"/>
      <c r="E30" s="7"/>
      <c r="F30" s="7"/>
      <c r="G30" s="7"/>
      <c r="H30" s="7"/>
      <c r="I30" s="8"/>
      <c r="J30" s="8"/>
      <c r="K30" s="8"/>
      <c r="L30" s="8"/>
      <c r="M30" s="3"/>
      <c r="N30"/>
      <c r="O30"/>
      <c r="P30"/>
      <c r="Q30"/>
      <c r="R30"/>
      <c r="S30"/>
      <c r="T30"/>
      <c r="U30"/>
      <c r="V30"/>
      <c r="W30"/>
      <c r="X30"/>
      <c r="Y30"/>
      <c r="Z30"/>
    </row>
    <row r="31" spans="1:26" x14ac:dyDescent="0.25">
      <c r="A31" s="7"/>
      <c r="B31" s="9" t="s">
        <v>1</v>
      </c>
      <c r="C31" s="93"/>
      <c r="D31" s="93"/>
      <c r="E31" s="93"/>
      <c r="F31" s="93"/>
      <c r="G31" s="93"/>
      <c r="H31" s="93"/>
      <c r="I31" s="93"/>
      <c r="J31" s="93"/>
      <c r="K31" s="93"/>
      <c r="L31" s="93"/>
      <c r="M31" s="3"/>
      <c r="N31"/>
      <c r="O31"/>
      <c r="P31"/>
      <c r="Q31"/>
      <c r="R31"/>
      <c r="S31"/>
      <c r="T31"/>
      <c r="U31"/>
      <c r="V31"/>
      <c r="W31"/>
      <c r="X31"/>
      <c r="Y31"/>
      <c r="Z31"/>
    </row>
    <row r="32" spans="1:26" s="120" customFormat="1" x14ac:dyDescent="0.25">
      <c r="A32" s="134"/>
      <c r="M32" s="121"/>
      <c r="N32" s="121"/>
      <c r="O32" s="121"/>
      <c r="P32" s="121"/>
      <c r="Q32" s="121"/>
      <c r="R32" s="121"/>
      <c r="S32" s="121"/>
      <c r="T32" s="121"/>
      <c r="U32" s="121"/>
      <c r="V32" s="121"/>
      <c r="W32" s="121"/>
      <c r="X32" s="121"/>
      <c r="Y32" s="121"/>
      <c r="Z32" s="121"/>
    </row>
    <row r="33" spans="1:27" s="120" customFormat="1" x14ac:dyDescent="0.25">
      <c r="A33" s="134"/>
      <c r="M33" s="121"/>
      <c r="N33" s="121"/>
      <c r="O33" s="121"/>
      <c r="P33" s="121"/>
      <c r="Q33" s="121"/>
      <c r="R33" s="121"/>
      <c r="S33" s="121"/>
      <c r="T33" s="121"/>
      <c r="U33" s="121"/>
      <c r="V33" s="121"/>
      <c r="W33" s="121"/>
      <c r="X33" s="121"/>
      <c r="Y33" s="121"/>
      <c r="Z33" s="121"/>
    </row>
    <row r="34" spans="1:27" s="120" customFormat="1" x14ac:dyDescent="0.25">
      <c r="A34" s="134"/>
      <c r="M34" s="121"/>
      <c r="N34" s="121"/>
      <c r="O34" s="121"/>
      <c r="P34" s="121"/>
      <c r="Q34" s="121"/>
      <c r="R34" s="121"/>
      <c r="S34" s="121"/>
      <c r="T34" s="121"/>
      <c r="U34" s="121"/>
      <c r="V34" s="121"/>
      <c r="W34" s="121"/>
      <c r="X34" s="121"/>
      <c r="Y34" s="121"/>
      <c r="Z34" s="121"/>
    </row>
    <row r="35" spans="1:27" s="120" customFormat="1" ht="18.75" x14ac:dyDescent="0.35">
      <c r="A35" s="7" t="s">
        <v>2</v>
      </c>
      <c r="B35" s="7" t="s">
        <v>293</v>
      </c>
      <c r="C35" s="7"/>
      <c r="D35" s="7"/>
      <c r="E35" s="7"/>
      <c r="F35" s="7"/>
      <c r="G35" s="7"/>
      <c r="H35" s="7"/>
      <c r="I35" s="8"/>
      <c r="J35" s="8"/>
      <c r="K35" s="8"/>
      <c r="L35" s="8"/>
      <c r="M35" s="3"/>
      <c r="N35" s="121"/>
      <c r="O35" s="121"/>
      <c r="P35" s="121"/>
      <c r="Q35" s="121"/>
      <c r="R35" s="121"/>
      <c r="S35" s="121"/>
      <c r="T35" s="121"/>
      <c r="U35" s="121"/>
      <c r="V35" s="121"/>
      <c r="W35" s="121"/>
      <c r="X35" s="121"/>
      <c r="Y35" s="121"/>
      <c r="Z35" s="121"/>
    </row>
    <row r="36" spans="1:27" s="120" customFormat="1" x14ac:dyDescent="0.25">
      <c r="A36" s="7"/>
      <c r="B36" s="9" t="s">
        <v>1</v>
      </c>
      <c r="C36" s="93"/>
      <c r="D36" s="93"/>
      <c r="E36" s="93"/>
      <c r="F36" s="93"/>
      <c r="G36" s="93"/>
      <c r="H36" s="93"/>
      <c r="I36" s="93"/>
      <c r="J36" s="93"/>
      <c r="K36" s="93"/>
      <c r="L36" s="93"/>
      <c r="M36" s="3"/>
      <c r="N36" s="121"/>
      <c r="O36" s="121"/>
      <c r="P36" s="121"/>
      <c r="Q36" s="121"/>
      <c r="R36" s="121"/>
      <c r="S36" s="121"/>
      <c r="T36" s="121"/>
      <c r="U36" s="121"/>
      <c r="V36" s="121"/>
      <c r="W36" s="121"/>
      <c r="X36" s="121"/>
      <c r="Y36" s="121"/>
      <c r="Z36" s="121"/>
    </row>
    <row r="37" spans="1:27" s="120" customFormat="1" x14ac:dyDescent="0.25">
      <c r="A37" s="134"/>
      <c r="M37" s="121"/>
      <c r="N37" s="121"/>
      <c r="O37" s="121"/>
      <c r="P37" s="121"/>
      <c r="Q37" s="121"/>
      <c r="R37" s="121"/>
      <c r="S37" s="121"/>
      <c r="T37" s="121"/>
      <c r="U37" s="121"/>
      <c r="V37" s="121"/>
      <c r="W37" s="121"/>
      <c r="X37" s="121"/>
      <c r="Y37" s="121"/>
      <c r="Z37" s="121"/>
    </row>
    <row r="38" spans="1:27" s="120" customFormat="1" x14ac:dyDescent="0.25">
      <c r="A38" s="134"/>
      <c r="M38" s="121"/>
      <c r="N38" s="121"/>
      <c r="O38" s="121"/>
      <c r="P38" s="121"/>
      <c r="Q38" s="121"/>
      <c r="R38" s="121"/>
      <c r="S38" s="121"/>
      <c r="T38" s="121"/>
      <c r="U38" s="121"/>
      <c r="V38" s="121"/>
      <c r="W38" s="121"/>
      <c r="X38" s="121"/>
      <c r="Y38" s="121"/>
      <c r="Z38" s="121"/>
    </row>
    <row r="39" spans="1:27" s="120" customFormat="1" x14ac:dyDescent="0.25">
      <c r="M39" s="121"/>
      <c r="N39" s="121"/>
      <c r="O39" s="121"/>
      <c r="P39" s="121"/>
      <c r="Q39" s="121"/>
      <c r="R39" s="121"/>
      <c r="S39" s="121"/>
      <c r="T39" s="121"/>
      <c r="U39" s="121"/>
      <c r="V39" s="121"/>
      <c r="W39" s="121"/>
      <c r="X39" s="121"/>
      <c r="Y39" s="121"/>
      <c r="Z39" s="121"/>
    </row>
    <row r="40" spans="1:27" x14ac:dyDescent="0.25">
      <c r="A40" s="7" t="s">
        <v>5</v>
      </c>
      <c r="B40" s="7" t="s">
        <v>294</v>
      </c>
      <c r="C40" s="7"/>
      <c r="D40" s="7"/>
      <c r="E40" s="7"/>
      <c r="F40" s="7"/>
      <c r="G40" s="7"/>
      <c r="H40" s="7"/>
      <c r="I40" s="8"/>
      <c r="J40" s="8"/>
      <c r="K40" s="8"/>
      <c r="L40" s="8"/>
      <c r="M40" s="3"/>
      <c r="N40"/>
      <c r="O40"/>
      <c r="P40"/>
      <c r="Q40"/>
      <c r="R40"/>
      <c r="S40"/>
      <c r="T40"/>
      <c r="U40"/>
      <c r="V40"/>
      <c r="W40"/>
      <c r="X40"/>
      <c r="Y40"/>
      <c r="Z40"/>
    </row>
    <row r="41" spans="1:27" x14ac:dyDescent="0.25">
      <c r="A41" s="7"/>
      <c r="B41" s="9" t="s">
        <v>1</v>
      </c>
      <c r="C41" s="93"/>
      <c r="D41" s="93"/>
      <c r="E41" s="93"/>
      <c r="F41" s="93"/>
      <c r="G41" s="93"/>
      <c r="H41" s="93"/>
      <c r="I41" s="93"/>
      <c r="J41" s="93"/>
      <c r="K41" s="93"/>
      <c r="L41" s="93"/>
      <c r="M41" s="3"/>
      <c r="N41"/>
      <c r="O41"/>
      <c r="P41"/>
      <c r="Q41"/>
      <c r="R41"/>
      <c r="S41"/>
      <c r="T41"/>
      <c r="U41"/>
      <c r="V41"/>
      <c r="W41"/>
      <c r="X41"/>
      <c r="Y41"/>
      <c r="Z41"/>
    </row>
    <row r="42" spans="1:27" s="120" customFormat="1" x14ac:dyDescent="0.25">
      <c r="A42" s="134"/>
      <c r="B42" s="135"/>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row>
    <row r="43" spans="1:27" x14ac:dyDescent="0.25">
      <c r="A43" s="132"/>
      <c r="B43" s="132"/>
      <c r="C43" s="134"/>
      <c r="D43" s="134"/>
      <c r="E43" s="134"/>
      <c r="F43" s="119"/>
      <c r="G43" s="119"/>
      <c r="H43" s="119"/>
      <c r="I43" s="119"/>
      <c r="J43" s="119"/>
      <c r="K43" s="119"/>
      <c r="L43" s="120"/>
      <c r="M43"/>
      <c r="N43"/>
      <c r="O43"/>
      <c r="P43"/>
      <c r="Q43"/>
      <c r="R43"/>
      <c r="S43"/>
      <c r="T43"/>
      <c r="U43"/>
      <c r="V43"/>
      <c r="W43"/>
      <c r="X43"/>
      <c r="Y43"/>
      <c r="Z43"/>
    </row>
    <row r="44" spans="1:27" x14ac:dyDescent="0.25">
      <c r="A44" s="132"/>
      <c r="B44" s="132"/>
      <c r="C44" s="134"/>
      <c r="D44" s="134"/>
      <c r="E44" s="134"/>
      <c r="F44" s="119"/>
      <c r="G44" s="119"/>
      <c r="H44" s="119"/>
      <c r="I44" s="119"/>
      <c r="J44" s="119"/>
      <c r="K44" s="119"/>
      <c r="L44" s="120"/>
      <c r="M44"/>
      <c r="N44"/>
      <c r="O44"/>
      <c r="P44"/>
      <c r="Q44"/>
      <c r="R44"/>
      <c r="S44"/>
      <c r="T44"/>
      <c r="U44"/>
      <c r="V44"/>
      <c r="W44"/>
      <c r="X44"/>
      <c r="Y44"/>
      <c r="Z44"/>
    </row>
    <row r="45" spans="1:27" x14ac:dyDescent="0.25">
      <c r="A45" s="7" t="s">
        <v>179</v>
      </c>
      <c r="B45" s="9"/>
      <c r="C45" s="7"/>
      <c r="D45" s="7"/>
      <c r="E45" s="7"/>
      <c r="F45" s="104"/>
      <c r="G45" s="104"/>
      <c r="H45" s="104"/>
      <c r="I45" s="104"/>
      <c r="J45" s="104"/>
      <c r="K45" s="104"/>
      <c r="L45" s="8"/>
      <c r="M45" s="3"/>
      <c r="N45"/>
      <c r="O45"/>
      <c r="P45"/>
      <c r="Q45"/>
      <c r="R45"/>
      <c r="S45"/>
      <c r="T45"/>
      <c r="U45"/>
      <c r="V45"/>
      <c r="W45"/>
      <c r="X45"/>
      <c r="Y45"/>
      <c r="Z45"/>
    </row>
    <row r="46" spans="1:27" x14ac:dyDescent="0.25">
      <c r="A46" s="7"/>
      <c r="B46" s="9"/>
      <c r="C46" s="7"/>
      <c r="D46" s="7"/>
      <c r="E46" s="7"/>
      <c r="F46" s="104"/>
      <c r="G46" s="104"/>
      <c r="H46" s="104"/>
      <c r="I46" s="104"/>
      <c r="J46" s="104"/>
      <c r="K46" s="104"/>
      <c r="L46" s="8"/>
      <c r="M46" s="3"/>
      <c r="N46"/>
      <c r="O46"/>
      <c r="P46"/>
      <c r="Q46"/>
      <c r="R46"/>
      <c r="S46"/>
      <c r="T46"/>
      <c r="U46"/>
      <c r="V46"/>
      <c r="W46"/>
      <c r="X46"/>
      <c r="Y46"/>
      <c r="Z46"/>
    </row>
    <row r="47" spans="1:27" x14ac:dyDescent="0.25">
      <c r="A47" s="7" t="s">
        <v>23</v>
      </c>
      <c r="B47" s="7" t="s">
        <v>180</v>
      </c>
      <c r="C47" s="7"/>
      <c r="D47" s="7"/>
      <c r="E47" s="7"/>
      <c r="F47" s="7"/>
      <c r="G47" s="7"/>
      <c r="H47" s="7"/>
      <c r="I47" s="8"/>
      <c r="J47" s="8"/>
      <c r="K47" s="8"/>
      <c r="L47" s="8"/>
      <c r="M47" s="3"/>
      <c r="N47"/>
      <c r="O47"/>
      <c r="P47"/>
      <c r="Q47"/>
      <c r="R47"/>
      <c r="S47"/>
      <c r="T47"/>
      <c r="U47"/>
      <c r="V47"/>
      <c r="W47"/>
      <c r="X47"/>
      <c r="Y47"/>
      <c r="Z47"/>
    </row>
    <row r="48" spans="1:27" x14ac:dyDescent="0.25">
      <c r="A48" s="9"/>
      <c r="B48" s="9" t="s">
        <v>1</v>
      </c>
      <c r="C48" s="9"/>
      <c r="D48" s="15"/>
      <c r="E48" s="15"/>
      <c r="F48" s="7"/>
      <c r="G48" s="7"/>
      <c r="H48" s="7"/>
      <c r="I48" s="8"/>
      <c r="J48" s="8"/>
      <c r="K48" s="8"/>
      <c r="L48" s="8"/>
      <c r="M48" s="3"/>
      <c r="N48"/>
      <c r="O48"/>
      <c r="P48"/>
      <c r="Q48"/>
      <c r="R48"/>
      <c r="S48"/>
      <c r="T48"/>
      <c r="U48"/>
      <c r="V48"/>
      <c r="W48"/>
      <c r="X48"/>
      <c r="Y48"/>
      <c r="Z48"/>
      <c r="AA48"/>
    </row>
    <row r="49" spans="13:29" x14ac:dyDescent="0.25">
      <c r="M49"/>
      <c r="N49"/>
      <c r="O49"/>
      <c r="P49"/>
      <c r="Q49"/>
      <c r="R49"/>
      <c r="S49"/>
      <c r="T49"/>
      <c r="U49"/>
      <c r="V49"/>
      <c r="W49"/>
      <c r="X49"/>
      <c r="Y49"/>
      <c r="Z49"/>
      <c r="AA49"/>
    </row>
    <row r="50" spans="13:29" x14ac:dyDescent="0.25">
      <c r="M50"/>
      <c r="N50"/>
      <c r="O50"/>
      <c r="P50"/>
      <c r="Q50"/>
      <c r="R50"/>
      <c r="S50"/>
      <c r="T50"/>
      <c r="U50"/>
      <c r="V50"/>
      <c r="W50"/>
      <c r="X50"/>
      <c r="Y50"/>
      <c r="Z50"/>
      <c r="AA50"/>
      <c r="AB50" s="106"/>
      <c r="AC50" s="106"/>
    </row>
    <row r="51" spans="13:29" x14ac:dyDescent="0.25">
      <c r="M51"/>
      <c r="N51" s="42"/>
      <c r="O51" s="42"/>
      <c r="P51" s="42"/>
      <c r="Q51" s="42"/>
      <c r="R51" s="42"/>
      <c r="S51" s="42"/>
      <c r="T51" s="106"/>
      <c r="U51" s="106"/>
      <c r="V51" s="106"/>
      <c r="W51" s="106"/>
      <c r="X51" s="106"/>
      <c r="AB51" s="106"/>
      <c r="AC51" s="106"/>
    </row>
    <row r="52" spans="13:29" x14ac:dyDescent="0.25">
      <c r="M52"/>
      <c r="N52" s="42"/>
      <c r="O52" s="42"/>
      <c r="P52" s="42"/>
      <c r="Q52" s="42"/>
      <c r="R52" s="42"/>
      <c r="S52" s="42"/>
      <c r="T52" s="106"/>
      <c r="U52" s="106"/>
      <c r="V52" s="106"/>
      <c r="W52" s="106"/>
      <c r="X52" s="106"/>
      <c r="AB52" s="106"/>
      <c r="AC52" s="106"/>
    </row>
    <row r="53" spans="13:29" x14ac:dyDescent="0.25">
      <c r="M53"/>
      <c r="N53" s="43"/>
      <c r="O53" s="43"/>
      <c r="P53" s="43"/>
      <c r="Q53" s="43"/>
      <c r="R53" s="43"/>
      <c r="S53" s="43"/>
      <c r="T53"/>
      <c r="U53"/>
      <c r="V53"/>
      <c r="W53"/>
      <c r="X53"/>
      <c r="Y53"/>
      <c r="Z53"/>
    </row>
    <row r="54" spans="13:29" x14ac:dyDescent="0.25">
      <c r="M54"/>
      <c r="N54" s="43"/>
      <c r="O54" s="43"/>
      <c r="P54" s="43"/>
      <c r="Q54" s="43"/>
      <c r="R54" s="43"/>
      <c r="S54" s="43"/>
      <c r="T54"/>
      <c r="U54"/>
      <c r="V54"/>
      <c r="W54"/>
      <c r="X54"/>
      <c r="Y54"/>
      <c r="Z54"/>
    </row>
    <row r="55" spans="13:29" x14ac:dyDescent="0.25">
      <c r="M55"/>
      <c r="N55"/>
      <c r="O55"/>
      <c r="P55"/>
      <c r="Q55"/>
      <c r="R55"/>
      <c r="S55"/>
      <c r="T55"/>
      <c r="U55"/>
      <c r="V55"/>
      <c r="W55"/>
      <c r="X55"/>
      <c r="Y55"/>
      <c r="Z55"/>
    </row>
    <row r="56" spans="13:29" x14ac:dyDescent="0.25">
      <c r="M56"/>
      <c r="N56"/>
      <c r="O56"/>
      <c r="P56"/>
      <c r="Q56"/>
      <c r="R56"/>
      <c r="S56"/>
      <c r="T56"/>
      <c r="U56"/>
      <c r="V56"/>
      <c r="W56"/>
      <c r="X56"/>
      <c r="Y56"/>
      <c r="Z56"/>
    </row>
    <row r="57" spans="13:29" x14ac:dyDescent="0.25">
      <c r="M57"/>
      <c r="N57"/>
      <c r="O57"/>
      <c r="P57"/>
      <c r="Q57"/>
      <c r="R57"/>
      <c r="S57"/>
      <c r="T57"/>
      <c r="U57"/>
      <c r="V57"/>
      <c r="W57"/>
      <c r="X57"/>
      <c r="Y57"/>
      <c r="Z57"/>
    </row>
    <row r="58" spans="13:29" x14ac:dyDescent="0.25">
      <c r="M58"/>
      <c r="N58"/>
      <c r="O58"/>
      <c r="P58"/>
      <c r="Q58"/>
      <c r="R58"/>
      <c r="S58"/>
      <c r="T58"/>
      <c r="U58"/>
      <c r="V58"/>
      <c r="W58"/>
      <c r="X58"/>
      <c r="Y58"/>
      <c r="Z58"/>
    </row>
    <row r="59" spans="13:29" x14ac:dyDescent="0.25">
      <c r="M59"/>
      <c r="N59"/>
      <c r="O59"/>
      <c r="P59"/>
      <c r="Q59"/>
      <c r="R59"/>
      <c r="S59"/>
      <c r="T59"/>
      <c r="U59"/>
      <c r="V59"/>
      <c r="W59"/>
      <c r="X59"/>
      <c r="Y59"/>
      <c r="Z59"/>
    </row>
    <row r="60" spans="13:29" x14ac:dyDescent="0.25">
      <c r="M60"/>
      <c r="N60"/>
      <c r="O60"/>
      <c r="P60"/>
      <c r="Q60"/>
      <c r="R60"/>
      <c r="S60"/>
      <c r="T60"/>
      <c r="U60"/>
      <c r="V60"/>
      <c r="W60"/>
      <c r="X60"/>
      <c r="Y60"/>
      <c r="Z60"/>
    </row>
    <row r="61" spans="13:29" x14ac:dyDescent="0.25">
      <c r="M61"/>
      <c r="N61"/>
      <c r="O61"/>
      <c r="P61"/>
      <c r="Q61"/>
      <c r="R61"/>
      <c r="S61"/>
      <c r="T61"/>
      <c r="U61"/>
      <c r="V61"/>
      <c r="W61"/>
      <c r="X61"/>
      <c r="Y61"/>
      <c r="Z61"/>
    </row>
    <row r="62" spans="13:29" x14ac:dyDescent="0.25">
      <c r="M62"/>
      <c r="N62"/>
      <c r="O62"/>
      <c r="P62"/>
      <c r="Q62"/>
      <c r="R62"/>
      <c r="S62"/>
      <c r="T62"/>
      <c r="U62"/>
      <c r="V62"/>
      <c r="W62"/>
      <c r="X62"/>
      <c r="Y62"/>
      <c r="Z62"/>
    </row>
    <row r="63" spans="13:29" x14ac:dyDescent="0.25">
      <c r="M63"/>
      <c r="N63"/>
      <c r="O63"/>
      <c r="P63"/>
      <c r="Q63"/>
      <c r="R63"/>
      <c r="S63"/>
      <c r="T63"/>
      <c r="U63"/>
      <c r="V63"/>
      <c r="W63"/>
      <c r="X63"/>
      <c r="Y63"/>
      <c r="Z63"/>
    </row>
    <row r="64" spans="13:29" x14ac:dyDescent="0.25">
      <c r="M64"/>
      <c r="N64"/>
      <c r="O64"/>
      <c r="P64"/>
      <c r="Q64"/>
      <c r="R64"/>
      <c r="S64"/>
      <c r="T64"/>
      <c r="U64"/>
      <c r="V64"/>
      <c r="W64"/>
      <c r="X64"/>
      <c r="Y64"/>
      <c r="Z64"/>
    </row>
    <row r="65" spans="13:26" x14ac:dyDescent="0.25">
      <c r="M65"/>
      <c r="N65"/>
      <c r="O65"/>
      <c r="P65"/>
      <c r="Q65"/>
      <c r="R65"/>
      <c r="S65"/>
      <c r="T65"/>
      <c r="U65"/>
      <c r="V65"/>
      <c r="W65"/>
      <c r="X65"/>
      <c r="Y65"/>
      <c r="Z65"/>
    </row>
    <row r="66" spans="13:26" x14ac:dyDescent="0.25">
      <c r="M66"/>
      <c r="N66"/>
      <c r="O66"/>
      <c r="P66"/>
      <c r="Q66"/>
      <c r="R66"/>
      <c r="S66"/>
      <c r="T66"/>
      <c r="U66"/>
      <c r="V66"/>
      <c r="W66"/>
      <c r="X66"/>
      <c r="Y66"/>
      <c r="Z66"/>
    </row>
    <row r="67" spans="13:26" x14ac:dyDescent="0.25">
      <c r="M67"/>
      <c r="N67"/>
      <c r="O67"/>
      <c r="P67"/>
      <c r="Q67"/>
      <c r="R67"/>
      <c r="S67"/>
      <c r="T67"/>
      <c r="U67"/>
      <c r="V67"/>
      <c r="W67"/>
      <c r="X67"/>
      <c r="Y67"/>
      <c r="Z67"/>
    </row>
    <row r="68" spans="13:26" x14ac:dyDescent="0.25">
      <c r="M68"/>
      <c r="N68"/>
      <c r="O68"/>
      <c r="P68"/>
      <c r="Q68"/>
      <c r="R68"/>
      <c r="S68"/>
      <c r="T68"/>
      <c r="U68"/>
      <c r="V68"/>
      <c r="W68"/>
      <c r="X68"/>
      <c r="Y68"/>
      <c r="Z68"/>
    </row>
    <row r="69" spans="13:26" x14ac:dyDescent="0.25">
      <c r="M69"/>
      <c r="N69"/>
      <c r="O69"/>
      <c r="P69"/>
      <c r="Q69"/>
      <c r="R69"/>
      <c r="S69"/>
      <c r="T69"/>
      <c r="U69"/>
      <c r="V69"/>
      <c r="W69"/>
      <c r="X69"/>
      <c r="Y69"/>
      <c r="Z69"/>
    </row>
    <row r="70" spans="13:26" x14ac:dyDescent="0.25">
      <c r="M70"/>
      <c r="N70"/>
      <c r="O70"/>
      <c r="P70"/>
      <c r="Q70"/>
      <c r="R70"/>
      <c r="S70"/>
      <c r="T70"/>
      <c r="U70"/>
      <c r="V70"/>
      <c r="W70"/>
      <c r="X70"/>
      <c r="Y70"/>
      <c r="Z70"/>
    </row>
    <row r="71" spans="13:26" x14ac:dyDescent="0.25">
      <c r="M71"/>
      <c r="N71"/>
      <c r="O71"/>
      <c r="P71"/>
      <c r="Q71"/>
      <c r="R71"/>
      <c r="S71"/>
      <c r="T71"/>
      <c r="U71"/>
      <c r="V71"/>
      <c r="W71"/>
      <c r="X71"/>
      <c r="Y71"/>
      <c r="Z71"/>
    </row>
    <row r="72" spans="13:26" x14ac:dyDescent="0.25">
      <c r="M72"/>
      <c r="N72"/>
      <c r="O72"/>
      <c r="P72"/>
      <c r="Q72"/>
      <c r="R72"/>
      <c r="S72"/>
      <c r="T72"/>
      <c r="U72"/>
      <c r="V72"/>
      <c r="W72"/>
      <c r="X72"/>
      <c r="Y72"/>
      <c r="Z72"/>
    </row>
    <row r="73" spans="13:26" x14ac:dyDescent="0.25">
      <c r="M73"/>
      <c r="N73"/>
      <c r="O73"/>
      <c r="P73"/>
      <c r="Q73"/>
      <c r="R73"/>
      <c r="S73"/>
      <c r="T73"/>
      <c r="U73"/>
      <c r="V73"/>
      <c r="W73"/>
      <c r="X73"/>
      <c r="Y73"/>
      <c r="Z73"/>
    </row>
    <row r="74" spans="13:26" x14ac:dyDescent="0.25">
      <c r="M74"/>
      <c r="N74"/>
      <c r="O74"/>
      <c r="P74"/>
      <c r="Q74"/>
      <c r="R74"/>
      <c r="S74"/>
      <c r="T74"/>
      <c r="U74"/>
      <c r="V74"/>
      <c r="W74"/>
      <c r="X74"/>
      <c r="Y74"/>
      <c r="Z74"/>
    </row>
    <row r="75" spans="13:26" x14ac:dyDescent="0.25">
      <c r="M75"/>
      <c r="N75"/>
      <c r="O75"/>
      <c r="P75"/>
      <c r="Q75"/>
      <c r="R75"/>
      <c r="S75"/>
      <c r="T75"/>
      <c r="U75"/>
      <c r="V75"/>
      <c r="W75"/>
      <c r="X75"/>
      <c r="Y75"/>
      <c r="Z75"/>
    </row>
    <row r="76" spans="13:26" x14ac:dyDescent="0.25">
      <c r="M76"/>
      <c r="N76"/>
      <c r="O76"/>
      <c r="P76"/>
      <c r="Q76"/>
      <c r="R76"/>
      <c r="S76"/>
      <c r="T76"/>
      <c r="U76"/>
      <c r="V76"/>
      <c r="W76"/>
      <c r="X76"/>
      <c r="Y76"/>
      <c r="Z76"/>
    </row>
    <row r="77" spans="13:26" x14ac:dyDescent="0.25">
      <c r="M77"/>
      <c r="N77"/>
      <c r="O77"/>
      <c r="P77"/>
      <c r="Q77"/>
      <c r="R77"/>
      <c r="S77"/>
      <c r="T77"/>
      <c r="U77"/>
      <c r="V77"/>
      <c r="W77"/>
      <c r="X77"/>
      <c r="Y77"/>
      <c r="Z77"/>
    </row>
    <row r="78" spans="13:26" x14ac:dyDescent="0.25">
      <c r="M78"/>
      <c r="N78"/>
      <c r="O78"/>
      <c r="P78"/>
      <c r="Q78"/>
      <c r="R78"/>
      <c r="S78"/>
      <c r="T78"/>
      <c r="U78"/>
      <c r="V78"/>
      <c r="W78"/>
      <c r="X78"/>
      <c r="Y78"/>
      <c r="Z78"/>
    </row>
    <row r="79" spans="13:26" x14ac:dyDescent="0.25">
      <c r="M79"/>
      <c r="N79"/>
      <c r="O79"/>
      <c r="P79"/>
      <c r="Q79"/>
      <c r="R79"/>
      <c r="S79"/>
      <c r="T79"/>
      <c r="U79"/>
      <c r="V79"/>
      <c r="W79"/>
      <c r="X79"/>
      <c r="Y79"/>
      <c r="Z79"/>
    </row>
    <row r="80" spans="13:26" x14ac:dyDescent="0.25">
      <c r="M80"/>
      <c r="N80"/>
      <c r="O80"/>
      <c r="P80"/>
      <c r="Q80"/>
      <c r="R80"/>
      <c r="S80"/>
      <c r="T80"/>
      <c r="U80"/>
      <c r="V80"/>
      <c r="W80"/>
      <c r="X80"/>
      <c r="Y80"/>
      <c r="Z80"/>
    </row>
    <row r="81" spans="13:26" x14ac:dyDescent="0.25">
      <c r="M81"/>
      <c r="N81"/>
      <c r="O81"/>
      <c r="P81"/>
      <c r="Q81"/>
      <c r="R81"/>
      <c r="S81"/>
      <c r="T81"/>
      <c r="U81"/>
      <c r="V81"/>
      <c r="W81"/>
      <c r="X81"/>
      <c r="Y81"/>
      <c r="Z81"/>
    </row>
    <row r="82" spans="13:26" x14ac:dyDescent="0.25">
      <c r="M82"/>
      <c r="N82"/>
      <c r="O82"/>
      <c r="P82"/>
      <c r="Q82"/>
      <c r="R82"/>
      <c r="S82"/>
      <c r="T82"/>
      <c r="U82"/>
      <c r="V82"/>
      <c r="W82"/>
      <c r="X82"/>
      <c r="Y82"/>
      <c r="Z82"/>
    </row>
    <row r="83" spans="13:26" x14ac:dyDescent="0.25">
      <c r="M83"/>
      <c r="N83"/>
      <c r="O83"/>
      <c r="P83"/>
      <c r="Q83"/>
      <c r="R83"/>
      <c r="S83"/>
      <c r="T83"/>
      <c r="U83"/>
      <c r="V83"/>
      <c r="W83"/>
      <c r="X83"/>
      <c r="Y83"/>
      <c r="Z83"/>
    </row>
    <row r="84" spans="13:26" x14ac:dyDescent="0.25">
      <c r="M84"/>
      <c r="N84"/>
      <c r="O84"/>
      <c r="P84"/>
      <c r="Q84"/>
      <c r="R84"/>
      <c r="S84"/>
      <c r="T84"/>
      <c r="U84"/>
      <c r="V84"/>
      <c r="W84"/>
      <c r="X84"/>
      <c r="Y84"/>
      <c r="Z84"/>
    </row>
    <row r="85" spans="13:26" x14ac:dyDescent="0.25">
      <c r="M85"/>
      <c r="N85"/>
      <c r="O85"/>
      <c r="P85"/>
      <c r="Q85"/>
      <c r="R85"/>
      <c r="S85"/>
      <c r="T85"/>
      <c r="U85"/>
      <c r="V85"/>
      <c r="W85"/>
      <c r="X85"/>
      <c r="Y85"/>
      <c r="Z85"/>
    </row>
    <row r="86" spans="13:26" x14ac:dyDescent="0.25">
      <c r="M86"/>
      <c r="N86"/>
      <c r="O86"/>
      <c r="P86"/>
      <c r="Q86"/>
      <c r="R86"/>
      <c r="S86"/>
      <c r="T86"/>
      <c r="U86"/>
      <c r="V86"/>
      <c r="W86"/>
      <c r="X86"/>
      <c r="Y86"/>
      <c r="Z86"/>
    </row>
    <row r="87" spans="13:26" x14ac:dyDescent="0.25">
      <c r="M87"/>
      <c r="N87"/>
      <c r="O87"/>
      <c r="P87"/>
      <c r="Q87"/>
      <c r="R87"/>
      <c r="S87"/>
      <c r="T87"/>
      <c r="U87"/>
      <c r="V87"/>
      <c r="W87"/>
      <c r="X87"/>
      <c r="Y87"/>
      <c r="Z87"/>
    </row>
    <row r="88" spans="13:26" x14ac:dyDescent="0.25">
      <c r="M88"/>
      <c r="N88"/>
      <c r="O88"/>
      <c r="P88"/>
      <c r="Q88"/>
      <c r="R88"/>
      <c r="S88"/>
      <c r="T88"/>
      <c r="U88"/>
      <c r="V88"/>
      <c r="W88"/>
      <c r="X88"/>
      <c r="Y88"/>
      <c r="Z88"/>
    </row>
    <row r="89" spans="13:26" x14ac:dyDescent="0.25">
      <c r="M89"/>
      <c r="N89"/>
      <c r="O89"/>
      <c r="P89"/>
      <c r="Q89"/>
      <c r="R89"/>
      <c r="S89"/>
      <c r="T89"/>
      <c r="U89"/>
      <c r="V89"/>
      <c r="W89"/>
      <c r="X89"/>
      <c r="Y89"/>
      <c r="Z89"/>
    </row>
    <row r="90" spans="13:26" x14ac:dyDescent="0.25">
      <c r="M90"/>
      <c r="N90"/>
      <c r="O90"/>
      <c r="P90"/>
      <c r="Q90"/>
      <c r="R90"/>
      <c r="S90"/>
      <c r="T90"/>
      <c r="U90"/>
      <c r="V90"/>
      <c r="W90"/>
      <c r="X90"/>
      <c r="Y90"/>
      <c r="Z90"/>
    </row>
    <row r="91" spans="13:26" x14ac:dyDescent="0.25">
      <c r="M91"/>
      <c r="N91"/>
      <c r="O91"/>
      <c r="P91"/>
      <c r="Q91"/>
      <c r="R91"/>
      <c r="S91"/>
      <c r="T91"/>
      <c r="U91"/>
      <c r="V91"/>
      <c r="W91"/>
      <c r="X91"/>
      <c r="Y91"/>
      <c r="Z91"/>
    </row>
    <row r="92" spans="13:26" x14ac:dyDescent="0.25">
      <c r="M92"/>
      <c r="N92"/>
      <c r="O92"/>
      <c r="P92"/>
      <c r="Q92"/>
      <c r="R92"/>
      <c r="S92"/>
      <c r="T92"/>
      <c r="U92"/>
      <c r="V92"/>
      <c r="W92"/>
      <c r="X92"/>
      <c r="Y92"/>
      <c r="Z92"/>
    </row>
    <row r="93" spans="13:26" x14ac:dyDescent="0.25">
      <c r="M93"/>
      <c r="N93"/>
      <c r="O93"/>
      <c r="P93"/>
      <c r="Q93"/>
      <c r="R93"/>
      <c r="S93"/>
      <c r="T93"/>
      <c r="U93"/>
      <c r="V93"/>
      <c r="W93"/>
      <c r="X93"/>
      <c r="Y93"/>
      <c r="Z93"/>
    </row>
    <row r="94" spans="13:26" x14ac:dyDescent="0.25">
      <c r="M94"/>
      <c r="N94"/>
      <c r="O94"/>
      <c r="P94"/>
      <c r="Q94"/>
      <c r="R94"/>
      <c r="S94"/>
      <c r="T94"/>
      <c r="U94"/>
      <c r="V94"/>
      <c r="W94"/>
      <c r="X94"/>
      <c r="Y94"/>
      <c r="Z94"/>
    </row>
    <row r="95" spans="13:26" x14ac:dyDescent="0.25">
      <c r="M95"/>
      <c r="N95"/>
      <c r="O95"/>
      <c r="P95"/>
      <c r="Q95"/>
      <c r="R95"/>
      <c r="S95"/>
      <c r="T95"/>
      <c r="U95"/>
      <c r="V95"/>
      <c r="W95"/>
      <c r="X95"/>
      <c r="Y95"/>
      <c r="Z95"/>
    </row>
    <row r="96" spans="13:26" x14ac:dyDescent="0.25">
      <c r="M96"/>
      <c r="N96"/>
      <c r="O96"/>
      <c r="P96"/>
      <c r="Q96"/>
      <c r="R96"/>
      <c r="S96"/>
      <c r="T96"/>
      <c r="U96"/>
      <c r="V96"/>
      <c r="W96"/>
      <c r="X96"/>
      <c r="Y96"/>
      <c r="Z96"/>
    </row>
    <row r="97" spans="13:26" x14ac:dyDescent="0.25">
      <c r="M97"/>
      <c r="N97"/>
      <c r="O97"/>
      <c r="P97"/>
      <c r="Q97"/>
      <c r="R97"/>
      <c r="S97"/>
      <c r="T97"/>
      <c r="U97"/>
      <c r="V97"/>
      <c r="W97"/>
      <c r="X97"/>
      <c r="Y97"/>
      <c r="Z97"/>
    </row>
    <row r="98" spans="13:26" x14ac:dyDescent="0.25">
      <c r="M98"/>
      <c r="N98"/>
      <c r="O98"/>
      <c r="P98"/>
      <c r="Q98"/>
      <c r="R98"/>
      <c r="S98"/>
      <c r="T98"/>
      <c r="U98"/>
      <c r="V98"/>
      <c r="W98"/>
      <c r="X98"/>
      <c r="Y98"/>
      <c r="Z98"/>
    </row>
    <row r="99" spans="13:26" x14ac:dyDescent="0.25">
      <c r="M99"/>
      <c r="N99"/>
      <c r="O99"/>
      <c r="P99"/>
      <c r="Q99"/>
      <c r="R99"/>
      <c r="S99"/>
      <c r="T99"/>
      <c r="U99"/>
      <c r="V99"/>
      <c r="W99"/>
      <c r="X99"/>
      <c r="Y99"/>
      <c r="Z99"/>
    </row>
    <row r="100" spans="13:26" x14ac:dyDescent="0.25">
      <c r="M100"/>
      <c r="N100"/>
      <c r="O100"/>
      <c r="P100"/>
      <c r="Q100"/>
      <c r="R100"/>
      <c r="S100"/>
      <c r="T100"/>
      <c r="U100"/>
      <c r="V100"/>
      <c r="W100"/>
      <c r="X100"/>
      <c r="Y100"/>
      <c r="Z100"/>
    </row>
    <row r="101" spans="13:26" x14ac:dyDescent="0.25">
      <c r="M101"/>
      <c r="N101"/>
      <c r="O101"/>
      <c r="P101"/>
      <c r="Q101"/>
      <c r="R101"/>
      <c r="S101"/>
      <c r="T101"/>
      <c r="U101"/>
      <c r="V101"/>
      <c r="W101"/>
      <c r="X101"/>
      <c r="Y101"/>
      <c r="Z101"/>
    </row>
    <row r="102" spans="13:26" x14ac:dyDescent="0.25">
      <c r="M102"/>
      <c r="N102"/>
      <c r="O102"/>
      <c r="P102"/>
      <c r="Q102"/>
      <c r="R102"/>
      <c r="S102"/>
      <c r="T102"/>
      <c r="U102"/>
      <c r="V102"/>
      <c r="W102"/>
      <c r="X102"/>
      <c r="Y102"/>
      <c r="Z102"/>
    </row>
    <row r="103" spans="13:26" x14ac:dyDescent="0.25">
      <c r="M103"/>
      <c r="N103"/>
      <c r="O103"/>
      <c r="P103"/>
      <c r="Q103"/>
      <c r="R103"/>
      <c r="S103"/>
      <c r="T103"/>
      <c r="U103"/>
      <c r="V103"/>
      <c r="W103"/>
      <c r="X103"/>
      <c r="Y103"/>
      <c r="Z103"/>
    </row>
    <row r="104" spans="13:26" x14ac:dyDescent="0.25">
      <c r="M104"/>
      <c r="N104"/>
      <c r="O104"/>
      <c r="P104"/>
      <c r="Q104"/>
      <c r="R104"/>
      <c r="S104"/>
      <c r="T104"/>
      <c r="U104"/>
      <c r="V104"/>
      <c r="W104"/>
      <c r="X104"/>
      <c r="Y104"/>
      <c r="Z104"/>
    </row>
    <row r="105" spans="13:26" x14ac:dyDescent="0.25">
      <c r="M105"/>
      <c r="N105"/>
      <c r="O105"/>
      <c r="P105"/>
      <c r="Q105"/>
      <c r="R105"/>
      <c r="S105"/>
      <c r="T105"/>
      <c r="U105"/>
      <c r="V105"/>
      <c r="W105"/>
      <c r="X105"/>
      <c r="Y105"/>
      <c r="Z105"/>
    </row>
    <row r="106" spans="13:26" x14ac:dyDescent="0.25">
      <c r="M106"/>
      <c r="N106"/>
      <c r="O106"/>
      <c r="P106"/>
      <c r="Q106"/>
      <c r="R106"/>
      <c r="S106"/>
      <c r="T106"/>
      <c r="U106"/>
      <c r="V106"/>
      <c r="W106"/>
      <c r="X106"/>
      <c r="Y106"/>
      <c r="Z106"/>
    </row>
    <row r="107" spans="13:26" x14ac:dyDescent="0.25">
      <c r="M107"/>
      <c r="N107"/>
      <c r="O107"/>
      <c r="P107"/>
      <c r="Q107"/>
      <c r="R107"/>
      <c r="S107"/>
      <c r="T107"/>
      <c r="U107"/>
      <c r="V107"/>
      <c r="W107"/>
      <c r="X107"/>
      <c r="Y107"/>
      <c r="Z107"/>
    </row>
    <row r="108" spans="13:26" x14ac:dyDescent="0.25">
      <c r="M108"/>
      <c r="N108"/>
      <c r="O108"/>
      <c r="P108"/>
      <c r="Q108"/>
      <c r="R108"/>
      <c r="S108"/>
      <c r="T108"/>
      <c r="U108"/>
      <c r="V108"/>
      <c r="W108"/>
      <c r="X108"/>
      <c r="Y108"/>
      <c r="Z108"/>
    </row>
    <row r="109" spans="13:26" x14ac:dyDescent="0.25">
      <c r="M109"/>
      <c r="N109"/>
      <c r="O109"/>
      <c r="P109"/>
      <c r="Q109"/>
      <c r="R109"/>
      <c r="S109"/>
      <c r="T109"/>
      <c r="U109"/>
      <c r="V109"/>
      <c r="W109"/>
      <c r="X109"/>
      <c r="Y109"/>
      <c r="Z109"/>
    </row>
    <row r="110" spans="13:26" x14ac:dyDescent="0.25">
      <c r="M110"/>
      <c r="N110"/>
      <c r="O110"/>
      <c r="P110"/>
      <c r="Q110"/>
      <c r="R110"/>
      <c r="S110"/>
      <c r="T110"/>
      <c r="U110"/>
      <c r="V110"/>
      <c r="W110"/>
      <c r="X110"/>
      <c r="Y110"/>
      <c r="Z110"/>
    </row>
    <row r="111" spans="13:26" x14ac:dyDescent="0.25">
      <c r="M111"/>
      <c r="N111"/>
      <c r="O111"/>
      <c r="P111"/>
      <c r="Q111"/>
      <c r="R111"/>
      <c r="S111"/>
      <c r="T111"/>
      <c r="U111"/>
      <c r="V111"/>
      <c r="W111"/>
      <c r="X111"/>
      <c r="Y111"/>
      <c r="Z111"/>
    </row>
    <row r="112" spans="13:26" x14ac:dyDescent="0.25">
      <c r="M112"/>
      <c r="N112"/>
      <c r="O112"/>
      <c r="P112"/>
      <c r="Q112"/>
      <c r="R112"/>
      <c r="S112"/>
      <c r="T112"/>
      <c r="U112"/>
      <c r="V112"/>
      <c r="W112"/>
      <c r="X112"/>
      <c r="Y112"/>
      <c r="Z112"/>
    </row>
    <row r="113" spans="13:26" x14ac:dyDescent="0.25">
      <c r="M113"/>
      <c r="N113"/>
      <c r="O113"/>
      <c r="P113"/>
      <c r="Q113"/>
      <c r="R113"/>
      <c r="S113"/>
      <c r="T113"/>
      <c r="U113"/>
      <c r="V113"/>
      <c r="W113"/>
      <c r="X113"/>
      <c r="Y113"/>
      <c r="Z113"/>
    </row>
    <row r="114" spans="13:26" x14ac:dyDescent="0.25">
      <c r="M114"/>
      <c r="N114"/>
      <c r="O114"/>
      <c r="P114"/>
      <c r="Q114"/>
      <c r="R114"/>
      <c r="S114"/>
      <c r="T114"/>
      <c r="U114"/>
      <c r="V114"/>
      <c r="W114"/>
      <c r="X114"/>
      <c r="Y114"/>
      <c r="Z114"/>
    </row>
    <row r="115" spans="13:26" x14ac:dyDescent="0.25">
      <c r="M115"/>
      <c r="N115"/>
      <c r="O115"/>
      <c r="P115"/>
      <c r="Q115"/>
      <c r="R115"/>
      <c r="S115"/>
      <c r="T115"/>
      <c r="U115"/>
      <c r="V115"/>
      <c r="W115"/>
      <c r="X115"/>
      <c r="Y115"/>
      <c r="Z115"/>
    </row>
    <row r="116" spans="13:26" x14ac:dyDescent="0.25">
      <c r="M116"/>
      <c r="N116"/>
      <c r="O116"/>
      <c r="P116"/>
      <c r="Q116"/>
      <c r="R116"/>
      <c r="S116"/>
      <c r="T116"/>
      <c r="U116"/>
      <c r="V116"/>
      <c r="W116"/>
      <c r="X116"/>
      <c r="Y116"/>
      <c r="Z116"/>
    </row>
    <row r="117" spans="13:26" x14ac:dyDescent="0.25">
      <c r="M117"/>
      <c r="N117"/>
      <c r="O117"/>
      <c r="P117"/>
      <c r="Q117"/>
      <c r="R117"/>
      <c r="S117"/>
      <c r="T117"/>
      <c r="U117"/>
      <c r="V117"/>
      <c r="W117"/>
      <c r="X117"/>
      <c r="Y117"/>
      <c r="Z117"/>
    </row>
    <row r="118" spans="13:26" x14ac:dyDescent="0.25">
      <c r="M118"/>
      <c r="N118"/>
      <c r="O118"/>
      <c r="P118"/>
      <c r="Q118"/>
      <c r="R118"/>
      <c r="S118"/>
      <c r="T118"/>
      <c r="U118"/>
      <c r="V118"/>
      <c r="W118"/>
      <c r="X118"/>
      <c r="Y118"/>
      <c r="Z118"/>
    </row>
    <row r="119" spans="13:26" x14ac:dyDescent="0.25">
      <c r="M119"/>
      <c r="N119"/>
      <c r="O119"/>
      <c r="P119"/>
      <c r="Q119"/>
      <c r="R119"/>
      <c r="S119"/>
      <c r="T119"/>
      <c r="U119"/>
      <c r="V119"/>
      <c r="W119"/>
      <c r="X119"/>
      <c r="Y119"/>
      <c r="Z119"/>
    </row>
    <row r="120" spans="13:26" x14ac:dyDescent="0.25">
      <c r="M120"/>
      <c r="N120"/>
      <c r="O120"/>
      <c r="P120"/>
      <c r="Q120"/>
      <c r="R120"/>
      <c r="S120"/>
      <c r="T120"/>
      <c r="U120"/>
      <c r="V120"/>
      <c r="W120"/>
      <c r="X120"/>
      <c r="Y120"/>
      <c r="Z120"/>
    </row>
    <row r="121" spans="13:26" x14ac:dyDescent="0.25">
      <c r="M121"/>
      <c r="N121"/>
      <c r="O121"/>
      <c r="P121"/>
      <c r="Q121"/>
      <c r="R121"/>
      <c r="S121"/>
      <c r="T121"/>
      <c r="U121"/>
      <c r="V121"/>
      <c r="W121"/>
      <c r="X121"/>
      <c r="Y121"/>
      <c r="Z121"/>
    </row>
    <row r="122" spans="13:26" x14ac:dyDescent="0.25">
      <c r="M122"/>
      <c r="N122"/>
      <c r="O122"/>
      <c r="P122"/>
      <c r="Q122"/>
      <c r="R122"/>
      <c r="S122"/>
      <c r="T122"/>
      <c r="U122"/>
      <c r="V122"/>
      <c r="W122"/>
      <c r="X122"/>
      <c r="Y122"/>
      <c r="Z122"/>
    </row>
    <row r="123" spans="13:26" x14ac:dyDescent="0.25">
      <c r="M123"/>
      <c r="N123"/>
      <c r="O123"/>
      <c r="P123"/>
      <c r="Q123"/>
      <c r="R123"/>
      <c r="S123"/>
      <c r="T123"/>
      <c r="U123"/>
      <c r="V123"/>
      <c r="W123"/>
      <c r="X123"/>
      <c r="Y123"/>
      <c r="Z123"/>
    </row>
    <row r="124" spans="13:26" x14ac:dyDescent="0.25">
      <c r="M124"/>
      <c r="N124"/>
      <c r="O124"/>
      <c r="P124"/>
      <c r="Q124"/>
      <c r="R124"/>
      <c r="S124"/>
      <c r="T124"/>
      <c r="U124"/>
      <c r="V124"/>
      <c r="W124"/>
      <c r="X124"/>
      <c r="Y124"/>
      <c r="Z124"/>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row>
    <row r="142" spans="1:12" x14ac:dyDescent="0.25">
      <c r="A142"/>
      <c r="B142"/>
      <c r="C142"/>
      <c r="D142"/>
      <c r="E142"/>
      <c r="F142"/>
      <c r="G142"/>
      <c r="H142"/>
      <c r="I142"/>
    </row>
    <row r="143" spans="1:12" x14ac:dyDescent="0.25">
      <c r="A143"/>
      <c r="B143"/>
      <c r="C143"/>
      <c r="D143"/>
      <c r="E143"/>
      <c r="F143"/>
      <c r="G143"/>
      <c r="H143"/>
      <c r="I143"/>
    </row>
    <row r="144" spans="1:12" x14ac:dyDescent="0.25">
      <c r="A144"/>
      <c r="B144"/>
      <c r="C144"/>
      <c r="D144"/>
      <c r="E144"/>
      <c r="F144"/>
      <c r="G144"/>
      <c r="H144"/>
      <c r="I144"/>
    </row>
    <row r="145" spans="1:9" x14ac:dyDescent="0.25">
      <c r="A145"/>
      <c r="B145"/>
      <c r="C145"/>
      <c r="D145"/>
      <c r="E145"/>
      <c r="F145"/>
      <c r="G145"/>
      <c r="H145"/>
      <c r="I145"/>
    </row>
    <row r="146" spans="1:9" x14ac:dyDescent="0.25">
      <c r="A146"/>
      <c r="B146"/>
      <c r="C146"/>
      <c r="D146"/>
      <c r="E146"/>
      <c r="F146"/>
      <c r="G146"/>
      <c r="H146"/>
      <c r="I146"/>
    </row>
    <row r="147" spans="1:9" x14ac:dyDescent="0.25">
      <c r="A147"/>
      <c r="B147"/>
      <c r="C147"/>
      <c r="D147"/>
      <c r="E147"/>
      <c r="F147"/>
      <c r="G147"/>
      <c r="H147"/>
      <c r="I147"/>
    </row>
    <row r="148" spans="1:9" x14ac:dyDescent="0.25">
      <c r="A148"/>
      <c r="B148"/>
      <c r="C148"/>
      <c r="D148"/>
      <c r="E148"/>
      <c r="F148"/>
      <c r="G148"/>
      <c r="H148"/>
      <c r="I148"/>
    </row>
    <row r="149" spans="1:9" x14ac:dyDescent="0.25">
      <c r="A149"/>
      <c r="B149"/>
      <c r="C149"/>
      <c r="D149"/>
      <c r="E149"/>
      <c r="F149"/>
      <c r="G149"/>
      <c r="H149"/>
      <c r="I149"/>
    </row>
    <row r="150" spans="1:9" x14ac:dyDescent="0.25">
      <c r="A150"/>
      <c r="B150"/>
      <c r="C150"/>
      <c r="D150"/>
      <c r="E150"/>
      <c r="F150"/>
      <c r="G150"/>
      <c r="H150"/>
      <c r="I150"/>
    </row>
    <row r="151" spans="1:9" x14ac:dyDescent="0.25">
      <c r="A151"/>
      <c r="B151"/>
      <c r="C151"/>
      <c r="D151"/>
      <c r="E151"/>
      <c r="F151"/>
      <c r="G151"/>
      <c r="H151"/>
      <c r="I151"/>
    </row>
    <row r="152" spans="1:9" x14ac:dyDescent="0.25">
      <c r="A152"/>
      <c r="B152"/>
      <c r="C152"/>
      <c r="D152"/>
      <c r="E152"/>
      <c r="F152"/>
      <c r="G152"/>
      <c r="H152"/>
      <c r="I152"/>
    </row>
    <row r="153" spans="1:9" x14ac:dyDescent="0.25">
      <c r="A153"/>
      <c r="B153"/>
      <c r="C153"/>
      <c r="D153"/>
      <c r="E153"/>
      <c r="F153"/>
      <c r="G153"/>
      <c r="H153"/>
      <c r="I153"/>
    </row>
    <row r="154" spans="1:9" x14ac:dyDescent="0.25">
      <c r="A154"/>
      <c r="B154"/>
      <c r="C154"/>
      <c r="D154"/>
      <c r="E154"/>
      <c r="F154"/>
      <c r="G154"/>
      <c r="H154"/>
      <c r="I154"/>
    </row>
    <row r="155" spans="1:9" x14ac:dyDescent="0.25">
      <c r="A155"/>
      <c r="B155"/>
      <c r="C155"/>
      <c r="D155"/>
      <c r="E155"/>
      <c r="F155"/>
      <c r="G155"/>
      <c r="H155"/>
      <c r="I155"/>
    </row>
    <row r="156" spans="1:9" x14ac:dyDescent="0.25">
      <c r="A156"/>
      <c r="B156"/>
      <c r="C156"/>
      <c r="D156"/>
      <c r="E156"/>
      <c r="F156"/>
      <c r="G156"/>
      <c r="H156"/>
      <c r="I156"/>
    </row>
    <row r="157" spans="1:9" x14ac:dyDescent="0.25">
      <c r="A157"/>
      <c r="B157"/>
      <c r="C157"/>
      <c r="D157"/>
      <c r="E157"/>
      <c r="F157"/>
      <c r="G157"/>
      <c r="H157"/>
      <c r="I157"/>
    </row>
    <row r="158" spans="1:9" x14ac:dyDescent="0.25">
      <c r="A158"/>
      <c r="B158"/>
      <c r="C158"/>
      <c r="D158"/>
      <c r="E158"/>
      <c r="F158"/>
      <c r="G158"/>
      <c r="H158"/>
      <c r="I158"/>
    </row>
    <row r="159" spans="1:9" x14ac:dyDescent="0.25">
      <c r="A159"/>
      <c r="B159"/>
      <c r="C159"/>
      <c r="D159"/>
      <c r="E159"/>
      <c r="F159"/>
      <c r="G159"/>
      <c r="H159"/>
      <c r="I159"/>
    </row>
    <row r="160" spans="1:9"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row r="174" spans="1:9" x14ac:dyDescent="0.25">
      <c r="A174"/>
      <c r="B174"/>
      <c r="C174"/>
      <c r="D174"/>
      <c r="E174"/>
      <c r="F174"/>
      <c r="G174"/>
      <c r="H174"/>
      <c r="I174"/>
    </row>
    <row r="175" spans="1:9" x14ac:dyDescent="0.25">
      <c r="A175"/>
      <c r="B175"/>
      <c r="C175"/>
      <c r="D175"/>
      <c r="E175"/>
      <c r="F175"/>
      <c r="G175"/>
      <c r="H175"/>
      <c r="I175"/>
    </row>
    <row r="176" spans="1:9" x14ac:dyDescent="0.25">
      <c r="A176"/>
      <c r="B176"/>
      <c r="C176"/>
      <c r="D176"/>
      <c r="E176"/>
      <c r="F176"/>
      <c r="G176"/>
      <c r="H176"/>
      <c r="I176"/>
    </row>
    <row r="177" spans="1:9" x14ac:dyDescent="0.25">
      <c r="A177"/>
      <c r="B177"/>
      <c r="C177"/>
      <c r="D177"/>
      <c r="E177"/>
      <c r="F177"/>
      <c r="G177"/>
      <c r="H177"/>
      <c r="I177"/>
    </row>
  </sheetData>
  <mergeCells count="6">
    <mergeCell ref="A3:L3"/>
    <mergeCell ref="B4:G4"/>
    <mergeCell ref="B13:G13"/>
    <mergeCell ref="B22:G22"/>
    <mergeCell ref="A4:A5"/>
    <mergeCell ref="A13:A14"/>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2404-BE6D-47E3-81E3-3BA14A8C64DB}">
  <dimension ref="A1:X75"/>
  <sheetViews>
    <sheetView zoomScale="110" zoomScaleNormal="110" workbookViewId="0"/>
  </sheetViews>
  <sheetFormatPr defaultColWidth="9.140625" defaultRowHeight="15.75" x14ac:dyDescent="0.25"/>
  <cols>
    <col min="1" max="1" width="7.85546875" style="4" customWidth="1"/>
    <col min="2" max="3" width="11.7109375" style="4" customWidth="1"/>
    <col min="4" max="6" width="9.140625" style="4" customWidth="1"/>
    <col min="7" max="12" width="9.140625" style="4"/>
    <col min="13" max="13" width="8.85546875" bestFit="1" customWidth="1"/>
    <col min="25" max="16384" width="9.140625" style="4"/>
  </cols>
  <sheetData>
    <row r="1" spans="1:13" ht="15.75" customHeight="1" x14ac:dyDescent="0.3">
      <c r="A1" s="1" t="s">
        <v>181</v>
      </c>
      <c r="B1" s="2"/>
      <c r="C1" s="9" t="s">
        <v>0</v>
      </c>
      <c r="D1" s="2"/>
      <c r="E1" s="2"/>
      <c r="F1" s="2"/>
      <c r="G1" s="2"/>
      <c r="H1" s="2"/>
      <c r="I1" s="2"/>
      <c r="J1" s="2"/>
      <c r="K1" s="2"/>
      <c r="L1" s="3"/>
      <c r="M1" s="3"/>
    </row>
    <row r="2" spans="1:13" ht="15.75" customHeight="1" x14ac:dyDescent="0.25">
      <c r="A2" s="25"/>
      <c r="B2" s="25"/>
      <c r="C2" s="10" t="s">
        <v>35</v>
      </c>
      <c r="D2" s="11"/>
      <c r="E2" s="11"/>
      <c r="F2" s="11"/>
      <c r="G2" s="11"/>
      <c r="H2" s="11"/>
      <c r="I2" s="12"/>
      <c r="J2" s="13"/>
      <c r="K2" s="13"/>
      <c r="L2" s="13"/>
      <c r="M2" s="13"/>
    </row>
    <row r="3" spans="1:13" ht="15.75" customHeight="1" x14ac:dyDescent="0.25">
      <c r="A3" s="25"/>
      <c r="B3" s="25"/>
      <c r="C3" s="25"/>
      <c r="D3" s="25"/>
      <c r="E3" s="25"/>
      <c r="F3" s="25"/>
      <c r="G3" s="25"/>
      <c r="H3" s="25"/>
      <c r="I3" s="25"/>
      <c r="J3" s="25"/>
      <c r="K3" s="25"/>
      <c r="L3" s="8"/>
      <c r="M3" s="3"/>
    </row>
    <row r="4" spans="1:13" x14ac:dyDescent="0.25">
      <c r="A4" s="228" t="s">
        <v>45</v>
      </c>
      <c r="B4" s="228"/>
      <c r="C4" s="228"/>
      <c r="D4" s="228"/>
      <c r="E4" s="228"/>
      <c r="F4" s="228"/>
      <c r="G4" s="228"/>
      <c r="H4" s="228"/>
      <c r="I4" s="228"/>
      <c r="J4" s="228"/>
      <c r="K4" s="228"/>
      <c r="L4" s="228"/>
      <c r="M4" s="3"/>
    </row>
    <row r="5" spans="1:13" x14ac:dyDescent="0.25">
      <c r="A5" s="25"/>
      <c r="B5" s="24"/>
      <c r="C5" s="24"/>
      <c r="D5" s="24"/>
      <c r="E5" s="24"/>
      <c r="F5" s="24"/>
      <c r="G5" s="24"/>
      <c r="H5" s="24"/>
      <c r="I5" s="24"/>
      <c r="J5" s="24"/>
      <c r="K5" s="24"/>
      <c r="L5" s="24"/>
      <c r="M5" s="3"/>
    </row>
    <row r="6" spans="1:13" x14ac:dyDescent="0.25">
      <c r="A6" s="17" t="s">
        <v>4</v>
      </c>
      <c r="B6" s="226" t="s">
        <v>182</v>
      </c>
      <c r="C6" s="226"/>
      <c r="D6" s="226"/>
      <c r="E6" s="226"/>
      <c r="F6" s="226"/>
      <c r="G6" s="226"/>
      <c r="H6" s="226"/>
      <c r="I6" s="226"/>
      <c r="J6" s="226"/>
      <c r="K6" s="226"/>
      <c r="L6" s="226"/>
      <c r="M6" s="3"/>
    </row>
    <row r="7" spans="1:13" x14ac:dyDescent="0.25">
      <c r="A7" s="17"/>
      <c r="B7" s="206" t="s">
        <v>89</v>
      </c>
      <c r="C7" s="184" t="s">
        <v>259</v>
      </c>
      <c r="D7" s="38"/>
      <c r="E7" s="38"/>
      <c r="F7" s="38"/>
      <c r="G7" s="38"/>
      <c r="H7" s="38"/>
      <c r="I7" s="38"/>
      <c r="J7" s="38"/>
      <c r="K7" s="38"/>
      <c r="L7" s="38"/>
      <c r="M7" s="3"/>
    </row>
    <row r="8" spans="1:13" x14ac:dyDescent="0.25">
      <c r="A8" s="17"/>
      <c r="B8" s="206" t="s">
        <v>90</v>
      </c>
      <c r="C8" s="184" t="s">
        <v>296</v>
      </c>
      <c r="D8" s="38"/>
      <c r="E8" s="38"/>
      <c r="F8" s="38"/>
      <c r="G8" s="38"/>
      <c r="H8" s="38"/>
      <c r="I8" s="38"/>
      <c r="J8" s="38"/>
      <c r="K8" s="38"/>
      <c r="L8" s="38"/>
      <c r="M8" s="3"/>
    </row>
    <row r="9" spans="1:13" x14ac:dyDescent="0.25">
      <c r="A9" s="25"/>
      <c r="B9" s="206" t="s">
        <v>91</v>
      </c>
      <c r="C9" s="184" t="s">
        <v>260</v>
      </c>
      <c r="D9" s="38"/>
      <c r="E9" s="38"/>
      <c r="F9" s="38"/>
      <c r="G9" s="38"/>
      <c r="H9" s="7"/>
      <c r="I9" s="7"/>
      <c r="J9" s="39"/>
      <c r="K9" s="39"/>
      <c r="L9" s="39"/>
      <c r="M9" s="3"/>
    </row>
    <row r="10" spans="1:13" x14ac:dyDescent="0.25">
      <c r="A10" s="25"/>
      <c r="B10" s="16" t="s">
        <v>3</v>
      </c>
      <c r="C10" s="13"/>
      <c r="D10" s="13"/>
      <c r="E10" s="13"/>
      <c r="F10" s="13"/>
      <c r="G10" s="13"/>
      <c r="H10" s="13"/>
      <c r="I10" s="13"/>
      <c r="J10" s="13"/>
      <c r="K10" s="13"/>
      <c r="L10" s="13"/>
      <c r="M10" s="3"/>
    </row>
    <row r="11" spans="1:13" x14ac:dyDescent="0.25">
      <c r="A11" s="25"/>
      <c r="B11" s="9"/>
      <c r="C11" s="7"/>
      <c r="D11" s="7"/>
      <c r="E11" s="7"/>
      <c r="F11" s="7"/>
      <c r="G11" s="7"/>
      <c r="H11" s="7"/>
      <c r="I11" s="7"/>
      <c r="J11" s="39"/>
      <c r="K11" s="39"/>
      <c r="L11" s="39"/>
      <c r="M11" s="3"/>
    </row>
    <row r="12" spans="1:13" x14ac:dyDescent="0.25">
      <c r="A12" s="25" t="s">
        <v>295</v>
      </c>
      <c r="B12" s="25"/>
      <c r="C12" s="7"/>
      <c r="D12" s="7"/>
      <c r="E12" s="7"/>
      <c r="F12" s="7"/>
      <c r="G12" s="7"/>
      <c r="H12" s="7"/>
      <c r="I12" s="7"/>
      <c r="J12" s="39"/>
      <c r="K12" s="39"/>
      <c r="L12" s="39"/>
      <c r="M12" s="3"/>
    </row>
    <row r="13" spans="1:13" x14ac:dyDescent="0.25">
      <c r="A13" s="25"/>
      <c r="B13" s="9"/>
      <c r="C13" s="7"/>
      <c r="D13" s="7"/>
      <c r="E13" s="7"/>
      <c r="F13" s="7"/>
      <c r="G13" s="7"/>
      <c r="H13" s="7"/>
      <c r="I13" s="7"/>
      <c r="J13" s="39"/>
      <c r="K13" s="39"/>
      <c r="L13" s="39"/>
      <c r="M13" s="3"/>
    </row>
    <row r="14" spans="1:13" ht="47.45" customHeight="1" x14ac:dyDescent="0.25">
      <c r="A14" s="221" t="s">
        <v>297</v>
      </c>
      <c r="B14" s="221"/>
      <c r="C14" s="221"/>
      <c r="D14" s="141" t="s">
        <v>27</v>
      </c>
      <c r="E14" s="7"/>
      <c r="F14" s="7"/>
      <c r="G14" s="7"/>
      <c r="H14" s="7"/>
      <c r="I14" s="7"/>
      <c r="J14" s="39"/>
      <c r="K14" s="39"/>
      <c r="L14" s="39"/>
      <c r="M14" s="3"/>
    </row>
    <row r="15" spans="1:13" ht="15.6" customHeight="1" x14ac:dyDescent="0.25">
      <c r="A15" s="236" t="s">
        <v>28</v>
      </c>
      <c r="B15" s="236"/>
      <c r="C15" s="236"/>
      <c r="D15" s="40">
        <v>0.25</v>
      </c>
      <c r="E15" s="7"/>
      <c r="F15" s="7"/>
      <c r="G15" s="7"/>
      <c r="H15" s="7"/>
      <c r="I15" s="7"/>
      <c r="J15" s="39"/>
      <c r="K15" s="39"/>
      <c r="L15" s="39"/>
      <c r="M15" s="3"/>
    </row>
    <row r="16" spans="1:13" ht="15.6" customHeight="1" x14ac:dyDescent="0.25">
      <c r="A16" s="236" t="s">
        <v>29</v>
      </c>
      <c r="B16" s="236"/>
      <c r="C16" s="236"/>
      <c r="D16" s="40">
        <v>0.3</v>
      </c>
      <c r="E16" s="7"/>
      <c r="F16" s="7"/>
      <c r="G16" s="7"/>
      <c r="H16" s="7"/>
      <c r="I16" s="7"/>
      <c r="J16" s="39"/>
      <c r="K16" s="39"/>
      <c r="L16" s="39"/>
      <c r="M16" s="3"/>
    </row>
    <row r="17" spans="1:24" ht="15.6" customHeight="1" x14ac:dyDescent="0.25">
      <c r="A17" s="236" t="s">
        <v>30</v>
      </c>
      <c r="B17" s="236"/>
      <c r="C17" s="236"/>
      <c r="D17" s="40">
        <v>0.2</v>
      </c>
      <c r="E17" s="7"/>
      <c r="F17" s="7"/>
      <c r="G17" s="7"/>
      <c r="H17" s="7"/>
      <c r="I17" s="7"/>
      <c r="J17" s="39"/>
      <c r="K17" s="39"/>
      <c r="L17" s="39"/>
      <c r="M17" s="3"/>
    </row>
    <row r="18" spans="1:24" ht="15.6" customHeight="1" x14ac:dyDescent="0.25">
      <c r="A18" s="236" t="s">
        <v>31</v>
      </c>
      <c r="B18" s="236"/>
      <c r="C18" s="236"/>
      <c r="D18" s="40">
        <v>0.1</v>
      </c>
      <c r="E18" s="7"/>
      <c r="F18" s="7"/>
      <c r="G18" s="7"/>
      <c r="H18" s="7"/>
      <c r="I18" s="7"/>
      <c r="J18" s="39"/>
      <c r="K18" s="39"/>
      <c r="L18" s="39"/>
      <c r="M18" s="3"/>
    </row>
    <row r="19" spans="1:24" ht="15.6" customHeight="1" x14ac:dyDescent="0.25">
      <c r="A19" s="236" t="s">
        <v>32</v>
      </c>
      <c r="B19" s="236"/>
      <c r="C19" s="236"/>
      <c r="D19" s="40">
        <v>0.1</v>
      </c>
      <c r="E19" s="7"/>
      <c r="F19" s="7"/>
      <c r="G19" s="7"/>
      <c r="H19" s="7"/>
      <c r="I19" s="7"/>
      <c r="J19" s="39"/>
      <c r="K19" s="39"/>
      <c r="L19" s="39"/>
      <c r="M19" s="3"/>
    </row>
    <row r="20" spans="1:24" ht="15.6" customHeight="1" x14ac:dyDescent="0.25">
      <c r="A20" s="236" t="s">
        <v>33</v>
      </c>
      <c r="B20" s="236"/>
      <c r="C20" s="236"/>
      <c r="D20" s="40">
        <v>0.05</v>
      </c>
      <c r="E20" s="7"/>
      <c r="F20" s="7"/>
      <c r="G20" s="7"/>
      <c r="H20" s="7"/>
      <c r="I20" s="7"/>
      <c r="J20" s="39"/>
      <c r="K20" s="39"/>
      <c r="L20" s="39"/>
      <c r="M20" s="3"/>
    </row>
    <row r="21" spans="1:24" x14ac:dyDescent="0.25">
      <c r="A21" s="25"/>
      <c r="B21" s="9"/>
      <c r="C21" s="7"/>
      <c r="D21" s="7"/>
      <c r="E21" s="7"/>
      <c r="F21" s="7"/>
      <c r="G21" s="7"/>
      <c r="H21" s="7"/>
      <c r="I21" s="7"/>
      <c r="J21" s="39"/>
      <c r="K21" s="39"/>
      <c r="L21" s="39"/>
      <c r="M21" s="3"/>
    </row>
    <row r="22" spans="1:24" x14ac:dyDescent="0.25">
      <c r="A22" s="185" t="s">
        <v>183</v>
      </c>
      <c r="B22" s="25"/>
      <c r="C22" s="55"/>
      <c r="D22" s="54">
        <v>0.05</v>
      </c>
      <c r="E22" s="179" t="s">
        <v>247</v>
      </c>
      <c r="F22" s="7"/>
      <c r="G22" s="7"/>
      <c r="H22" s="7"/>
      <c r="I22" s="7"/>
      <c r="J22" s="39"/>
      <c r="K22" s="39"/>
      <c r="L22" s="39"/>
      <c r="M22" s="3"/>
    </row>
    <row r="23" spans="1:24" x14ac:dyDescent="0.25">
      <c r="A23" s="25"/>
      <c r="B23" s="25"/>
      <c r="C23" s="25"/>
      <c r="D23" s="25"/>
      <c r="E23" s="25"/>
      <c r="F23" s="25"/>
      <c r="G23" s="25"/>
      <c r="H23" s="25"/>
      <c r="I23" s="24"/>
      <c r="J23" s="7"/>
      <c r="K23" s="7"/>
      <c r="L23" s="8"/>
      <c r="M23" s="3"/>
      <c r="N23" s="4"/>
      <c r="O23" s="4"/>
      <c r="P23" s="4"/>
      <c r="Q23" s="4"/>
      <c r="R23" s="4"/>
      <c r="S23" s="4"/>
      <c r="T23" s="4"/>
      <c r="U23" s="4"/>
      <c r="V23" s="4"/>
      <c r="W23" s="4"/>
      <c r="X23" s="4"/>
    </row>
    <row r="24" spans="1:24" x14ac:dyDescent="0.25">
      <c r="A24" s="17" t="s">
        <v>2</v>
      </c>
      <c r="B24" s="226" t="s">
        <v>34</v>
      </c>
      <c r="C24" s="226"/>
      <c r="D24" s="226"/>
      <c r="E24" s="226"/>
      <c r="F24" s="226"/>
      <c r="G24" s="226"/>
      <c r="H24" s="226"/>
      <c r="I24" s="226"/>
      <c r="J24" s="226"/>
      <c r="K24" s="226"/>
      <c r="L24" s="226"/>
      <c r="M24" s="3"/>
      <c r="N24" s="4"/>
      <c r="O24" s="4"/>
      <c r="P24" s="4"/>
      <c r="Q24" s="4"/>
      <c r="R24" s="4"/>
      <c r="S24" s="4"/>
      <c r="T24" s="4"/>
      <c r="U24" s="4"/>
      <c r="V24" s="4"/>
      <c r="W24" s="4"/>
      <c r="X24" s="4"/>
    </row>
    <row r="25" spans="1:24" x14ac:dyDescent="0.25">
      <c r="A25" s="7"/>
      <c r="B25" s="206" t="s">
        <v>89</v>
      </c>
      <c r="C25" s="184" t="s">
        <v>261</v>
      </c>
      <c r="D25" s="38"/>
      <c r="E25" s="38"/>
      <c r="F25" s="38"/>
      <c r="G25" s="38"/>
      <c r="H25" s="38"/>
      <c r="I25" s="38"/>
      <c r="J25" s="38"/>
      <c r="K25" s="38"/>
      <c r="L25" s="38"/>
      <c r="M25" s="3"/>
      <c r="N25" s="4"/>
      <c r="O25" s="4"/>
      <c r="P25" s="4"/>
      <c r="Q25" s="4"/>
      <c r="R25" s="4"/>
      <c r="S25" s="4"/>
      <c r="T25" s="4"/>
      <c r="U25" s="4"/>
      <c r="V25" s="4"/>
      <c r="W25" s="4"/>
      <c r="X25" s="4"/>
    </row>
    <row r="26" spans="1:24" x14ac:dyDescent="0.25">
      <c r="A26" s="17"/>
      <c r="B26" s="206" t="s">
        <v>90</v>
      </c>
      <c r="C26" s="184" t="s">
        <v>262</v>
      </c>
      <c r="D26" s="38"/>
      <c r="E26" s="38"/>
      <c r="F26" s="38"/>
      <c r="G26" s="38"/>
      <c r="H26" s="38"/>
      <c r="I26" s="38"/>
      <c r="J26" s="38"/>
      <c r="K26" s="38"/>
      <c r="L26" s="38"/>
      <c r="M26" s="3"/>
      <c r="N26" s="4"/>
      <c r="O26" s="4"/>
      <c r="P26" s="4"/>
      <c r="Q26" s="4"/>
      <c r="R26" s="4"/>
      <c r="S26" s="4"/>
      <c r="T26" s="4"/>
      <c r="U26" s="4"/>
      <c r="V26" s="4"/>
      <c r="W26" s="4"/>
      <c r="X26" s="4"/>
    </row>
    <row r="27" spans="1:24" x14ac:dyDescent="0.25">
      <c r="A27" s="17"/>
      <c r="B27" s="206" t="s">
        <v>91</v>
      </c>
      <c r="C27" s="184" t="s">
        <v>263</v>
      </c>
      <c r="D27" s="38"/>
      <c r="E27" s="38"/>
      <c r="F27" s="38"/>
      <c r="G27" s="38"/>
      <c r="H27" s="38"/>
      <c r="I27" s="38"/>
      <c r="J27" s="38"/>
      <c r="K27" s="38"/>
      <c r="L27" s="38"/>
      <c r="M27" s="3"/>
      <c r="N27" s="4"/>
      <c r="O27" s="4"/>
      <c r="P27" s="4"/>
      <c r="Q27" s="4"/>
      <c r="R27" s="4"/>
      <c r="S27" s="4"/>
      <c r="T27" s="4"/>
      <c r="U27" s="4"/>
      <c r="V27" s="4"/>
      <c r="W27" s="4"/>
      <c r="X27" s="4"/>
    </row>
    <row r="28" spans="1:24" x14ac:dyDescent="0.25">
      <c r="A28" s="9"/>
      <c r="B28" s="9" t="s">
        <v>1</v>
      </c>
      <c r="C28" s="9"/>
      <c r="D28" s="15"/>
      <c r="E28" s="15"/>
      <c r="F28" s="15"/>
      <c r="G28" s="15"/>
      <c r="H28" s="7"/>
      <c r="I28" s="7"/>
      <c r="J28" s="8"/>
      <c r="K28" s="7"/>
      <c r="L28" s="8"/>
      <c r="M28" s="3"/>
      <c r="N28" s="4"/>
      <c r="O28" s="4"/>
      <c r="P28" s="4"/>
      <c r="Q28" s="4"/>
      <c r="R28" s="4"/>
      <c r="S28" s="4"/>
      <c r="T28" s="4"/>
      <c r="U28" s="4"/>
      <c r="V28" s="4"/>
      <c r="W28" s="4"/>
      <c r="X28" s="4"/>
    </row>
    <row r="29" spans="1:24" x14ac:dyDescent="0.25">
      <c r="A29" s="57"/>
      <c r="B29" s="57"/>
      <c r="C29" s="57"/>
      <c r="D29" s="57"/>
      <c r="E29" s="57"/>
      <c r="F29" s="57"/>
      <c r="G29" s="57"/>
      <c r="H29" s="57"/>
      <c r="I29" s="57"/>
      <c r="J29" s="57"/>
      <c r="K29" s="57"/>
      <c r="L29" s="57"/>
      <c r="M29" s="57"/>
      <c r="N29" s="4"/>
      <c r="O29" s="4"/>
      <c r="P29" s="4"/>
      <c r="Q29" s="4"/>
      <c r="R29" s="4"/>
      <c r="S29" s="4"/>
      <c r="T29" s="4"/>
      <c r="U29" s="4"/>
      <c r="V29" s="4"/>
      <c r="W29" s="4"/>
      <c r="X29" s="4"/>
    </row>
    <row r="30" spans="1:24" x14ac:dyDescent="0.25">
      <c r="A30" s="57"/>
      <c r="B30" s="57"/>
      <c r="C30" s="57"/>
      <c r="D30" s="57"/>
      <c r="E30" s="57"/>
      <c r="F30" s="57"/>
      <c r="G30" s="57"/>
      <c r="H30" s="57"/>
      <c r="I30" s="57"/>
      <c r="J30" s="57"/>
      <c r="K30" s="57"/>
      <c r="L30" s="57"/>
      <c r="M30" s="57"/>
      <c r="N30" s="4"/>
      <c r="O30" s="4"/>
      <c r="P30" s="4"/>
      <c r="Q30" s="4"/>
      <c r="R30" s="4"/>
      <c r="S30" s="4"/>
      <c r="T30" s="4"/>
      <c r="U30" s="4"/>
      <c r="V30" s="4"/>
      <c r="W30" s="4"/>
      <c r="X30" s="4"/>
    </row>
    <row r="31" spans="1:24" x14ac:dyDescent="0.25">
      <c r="A31" s="57"/>
      <c r="B31" s="57"/>
      <c r="C31" s="57"/>
      <c r="D31" s="57"/>
      <c r="E31" s="57"/>
      <c r="F31" s="57"/>
      <c r="G31" s="57"/>
      <c r="H31" s="57"/>
      <c r="I31" s="57"/>
      <c r="J31" s="57"/>
      <c r="K31" s="57"/>
      <c r="L31" s="57"/>
      <c r="M31" s="57"/>
      <c r="N31" s="4"/>
      <c r="O31" s="4"/>
      <c r="P31" s="4"/>
      <c r="Q31" s="4"/>
      <c r="R31" s="4"/>
      <c r="S31" s="4"/>
      <c r="T31" s="4"/>
      <c r="U31" s="4"/>
      <c r="V31" s="4"/>
      <c r="W31" s="4"/>
      <c r="X31" s="4"/>
    </row>
    <row r="32" spans="1:24" x14ac:dyDescent="0.25">
      <c r="A32" s="57"/>
      <c r="B32" s="57"/>
      <c r="C32" s="57"/>
      <c r="D32" s="57"/>
      <c r="E32" s="57"/>
      <c r="F32" s="57"/>
      <c r="G32" s="57"/>
      <c r="H32" s="57"/>
      <c r="I32" s="57"/>
      <c r="J32" s="57"/>
      <c r="K32" s="57"/>
      <c r="L32" s="57"/>
      <c r="M32" s="57"/>
      <c r="N32" s="4"/>
      <c r="O32" s="4"/>
      <c r="P32" s="4"/>
      <c r="Q32" s="4"/>
      <c r="R32" s="4"/>
      <c r="S32" s="4"/>
      <c r="T32" s="4"/>
      <c r="U32" s="4"/>
      <c r="V32" s="4"/>
      <c r="W32" s="4"/>
      <c r="X32" s="4"/>
    </row>
    <row r="33" spans="1:24" x14ac:dyDescent="0.25">
      <c r="A33" s="57"/>
      <c r="B33" s="57"/>
      <c r="C33" s="57"/>
      <c r="D33" s="57"/>
      <c r="E33" s="57"/>
      <c r="F33" s="57"/>
      <c r="G33" s="57"/>
      <c r="H33" s="57"/>
      <c r="I33" s="57"/>
      <c r="J33" s="57"/>
      <c r="K33" s="57"/>
      <c r="L33" s="57"/>
      <c r="M33" s="57"/>
      <c r="N33" s="4"/>
      <c r="O33" s="4"/>
      <c r="P33" s="4"/>
      <c r="Q33" s="4"/>
      <c r="R33" s="4"/>
      <c r="S33" s="4"/>
      <c r="T33" s="4"/>
      <c r="U33" s="4"/>
      <c r="V33" s="4"/>
      <c r="W33" s="4"/>
      <c r="X33" s="4"/>
    </row>
    <row r="34" spans="1:24" x14ac:dyDescent="0.25">
      <c r="A34" s="57"/>
      <c r="B34" s="57"/>
      <c r="C34" s="57"/>
      <c r="D34" s="57"/>
      <c r="E34" s="57"/>
      <c r="F34" s="57"/>
      <c r="G34" s="57"/>
      <c r="H34" s="57"/>
      <c r="I34" s="57"/>
      <c r="J34" s="57"/>
      <c r="K34" s="57"/>
      <c r="L34" s="57"/>
      <c r="M34" s="57"/>
      <c r="N34" s="4"/>
      <c r="O34" s="4"/>
      <c r="P34" s="4"/>
      <c r="Q34" s="4"/>
      <c r="R34" s="4"/>
      <c r="S34" s="4"/>
      <c r="T34" s="4"/>
      <c r="U34" s="4"/>
      <c r="V34" s="4"/>
      <c r="W34" s="4"/>
      <c r="X34" s="4"/>
    </row>
    <row r="35" spans="1:24" x14ac:dyDescent="0.25">
      <c r="A35" s="57"/>
      <c r="B35" s="57"/>
      <c r="C35" s="57"/>
      <c r="D35" s="57"/>
      <c r="E35" s="57"/>
      <c r="F35" s="57"/>
      <c r="G35" s="57"/>
      <c r="H35" s="57"/>
      <c r="I35" s="57"/>
      <c r="J35" s="57"/>
      <c r="K35" s="57"/>
      <c r="L35" s="57"/>
      <c r="M35" s="57"/>
      <c r="N35" s="4"/>
      <c r="O35" s="4"/>
      <c r="P35" s="4"/>
      <c r="Q35" s="4"/>
      <c r="R35" s="4"/>
      <c r="S35" s="4"/>
      <c r="T35" s="4"/>
      <c r="U35" s="4"/>
      <c r="V35" s="4"/>
      <c r="W35" s="4"/>
      <c r="X35" s="4"/>
    </row>
    <row r="36" spans="1:24" x14ac:dyDescent="0.25">
      <c r="A36" s="57"/>
      <c r="B36" s="57"/>
      <c r="C36" s="57"/>
      <c r="D36" s="57"/>
      <c r="E36" s="57"/>
      <c r="F36" s="57"/>
      <c r="G36" s="57"/>
      <c r="H36" s="57"/>
      <c r="I36" s="57"/>
      <c r="J36" s="57"/>
      <c r="K36" s="57"/>
      <c r="L36" s="57"/>
      <c r="M36" s="57"/>
      <c r="N36" s="4"/>
      <c r="O36" s="4"/>
      <c r="P36" s="4"/>
      <c r="Q36" s="4"/>
      <c r="R36" s="4"/>
      <c r="S36" s="4"/>
      <c r="T36" s="4"/>
      <c r="U36" s="4"/>
      <c r="V36" s="4"/>
      <c r="W36" s="4"/>
      <c r="X36" s="4"/>
    </row>
    <row r="37" spans="1:24" x14ac:dyDescent="0.25">
      <c r="A37" s="57"/>
      <c r="B37" s="57"/>
      <c r="C37" s="57"/>
      <c r="D37" s="57"/>
      <c r="E37" s="57"/>
      <c r="F37" s="57"/>
      <c r="G37" s="57"/>
      <c r="H37" s="57"/>
      <c r="I37" s="57"/>
      <c r="J37" s="57"/>
      <c r="K37" s="57"/>
      <c r="L37" s="57"/>
      <c r="M37" s="57"/>
      <c r="N37" s="4"/>
      <c r="O37" s="4"/>
      <c r="P37" s="4"/>
      <c r="Q37" s="4"/>
      <c r="R37" s="4"/>
      <c r="S37" s="4"/>
      <c r="T37" s="4"/>
      <c r="U37" s="4"/>
      <c r="V37" s="4"/>
      <c r="W37" s="4"/>
      <c r="X37" s="4"/>
    </row>
    <row r="38" spans="1:24" x14ac:dyDescent="0.25">
      <c r="A38" s="57"/>
      <c r="B38" s="57"/>
      <c r="C38" s="57"/>
      <c r="D38" s="57"/>
      <c r="E38" s="57"/>
      <c r="F38" s="57"/>
      <c r="G38" s="57"/>
      <c r="H38" s="57"/>
      <c r="I38" s="57"/>
      <c r="J38" s="57"/>
      <c r="K38" s="57"/>
      <c r="L38" s="57"/>
      <c r="M38" s="57"/>
      <c r="N38" s="4"/>
      <c r="O38" s="4"/>
      <c r="P38" s="4"/>
      <c r="Q38" s="4"/>
      <c r="R38" s="4"/>
      <c r="S38" s="4"/>
      <c r="T38" s="4"/>
      <c r="U38" s="4"/>
      <c r="V38" s="4"/>
      <c r="W38" s="4"/>
      <c r="X38" s="4"/>
    </row>
    <row r="39" spans="1:24" x14ac:dyDescent="0.25">
      <c r="A39" s="57"/>
      <c r="B39" s="57"/>
      <c r="C39" s="57"/>
      <c r="D39" s="57"/>
      <c r="E39" s="57"/>
      <c r="F39" s="57"/>
      <c r="G39" s="57"/>
      <c r="H39" s="57"/>
      <c r="I39" s="57"/>
      <c r="J39" s="57"/>
      <c r="K39" s="57"/>
      <c r="L39" s="57"/>
      <c r="M39" s="57"/>
      <c r="N39" s="4"/>
      <c r="O39" s="4"/>
      <c r="P39" s="4"/>
      <c r="Q39" s="4"/>
      <c r="R39" s="4"/>
      <c r="S39" s="4"/>
      <c r="T39" s="4"/>
      <c r="U39" s="4"/>
      <c r="V39" s="4"/>
      <c r="W39" s="4"/>
      <c r="X39" s="4"/>
    </row>
    <row r="40" spans="1:24" x14ac:dyDescent="0.25">
      <c r="A40" s="57"/>
      <c r="B40" s="57"/>
      <c r="C40" s="57"/>
      <c r="D40" s="57"/>
      <c r="E40" s="57"/>
      <c r="F40" s="57"/>
      <c r="G40" s="57"/>
      <c r="H40" s="57"/>
      <c r="I40" s="57"/>
      <c r="J40" s="57"/>
      <c r="K40" s="57"/>
      <c r="L40" s="57"/>
      <c r="M40" s="57"/>
      <c r="N40" s="4"/>
      <c r="O40" s="4"/>
      <c r="P40" s="4"/>
      <c r="Q40" s="4"/>
      <c r="R40" s="4"/>
      <c r="S40" s="4"/>
      <c r="T40" s="4"/>
      <c r="U40" s="4"/>
      <c r="V40" s="4"/>
      <c r="W40" s="4"/>
      <c r="X40" s="4"/>
    </row>
    <row r="41" spans="1:24" ht="15.75" customHeight="1" x14ac:dyDescent="0.25">
      <c r="A41" s="57"/>
      <c r="B41" s="57"/>
      <c r="C41" s="57"/>
      <c r="D41" s="57"/>
      <c r="E41" s="57"/>
      <c r="F41" s="57"/>
      <c r="G41" s="57"/>
      <c r="H41" s="57"/>
      <c r="I41" s="57"/>
      <c r="J41" s="57"/>
      <c r="K41" s="57"/>
      <c r="L41" s="57"/>
      <c r="M41" s="57"/>
      <c r="N41" s="4"/>
      <c r="O41" s="4"/>
      <c r="P41" s="4"/>
      <c r="Q41" s="4"/>
      <c r="R41" s="4"/>
      <c r="S41" s="4"/>
      <c r="T41" s="4"/>
      <c r="U41" s="4"/>
      <c r="V41" s="4"/>
      <c r="W41" s="4"/>
      <c r="X41" s="4"/>
    </row>
    <row r="42" spans="1:24" ht="15.75" customHeight="1" x14ac:dyDescent="0.25">
      <c r="A42" s="57"/>
      <c r="B42" s="57"/>
      <c r="C42" s="57"/>
      <c r="D42" s="57"/>
      <c r="E42" s="57"/>
      <c r="F42" s="57"/>
      <c r="G42" s="57"/>
      <c r="H42" s="57"/>
      <c r="I42" s="57"/>
      <c r="J42" s="57"/>
      <c r="K42" s="57"/>
      <c r="L42" s="57"/>
      <c r="M42" s="57"/>
      <c r="N42" s="4"/>
      <c r="O42" s="4"/>
      <c r="P42" s="4"/>
      <c r="Q42" s="4"/>
      <c r="R42" s="4"/>
      <c r="S42" s="4"/>
      <c r="T42" s="4"/>
      <c r="U42" s="4"/>
      <c r="V42" s="4"/>
      <c r="W42" s="4"/>
      <c r="X42" s="4"/>
    </row>
    <row r="43" spans="1:24" ht="15.75" customHeight="1" x14ac:dyDescent="0.25">
      <c r="A43" s="57"/>
      <c r="B43" s="57"/>
      <c r="C43" s="57"/>
      <c r="D43" s="57"/>
      <c r="E43" s="57"/>
      <c r="F43" s="57"/>
      <c r="G43" s="57"/>
      <c r="H43" s="57"/>
      <c r="I43" s="57"/>
      <c r="J43" s="57"/>
      <c r="K43" s="57"/>
      <c r="L43" s="57"/>
      <c r="M43" s="57"/>
      <c r="N43" s="4"/>
      <c r="O43" s="4"/>
      <c r="P43" s="4"/>
      <c r="Q43" s="4"/>
      <c r="R43" s="4"/>
      <c r="S43" s="4"/>
      <c r="T43" s="4"/>
      <c r="U43" s="4"/>
      <c r="V43" s="4"/>
      <c r="W43" s="4"/>
      <c r="X43" s="4"/>
    </row>
    <row r="44" spans="1:24" ht="15.75" customHeight="1" x14ac:dyDescent="0.25">
      <c r="A44" s="57"/>
      <c r="B44" s="57"/>
      <c r="C44" s="57"/>
      <c r="D44" s="57"/>
      <c r="E44" s="57"/>
      <c r="F44" s="57"/>
      <c r="G44" s="57"/>
      <c r="H44" s="57"/>
      <c r="I44" s="57"/>
      <c r="J44" s="57"/>
      <c r="K44" s="57"/>
      <c r="L44" s="57"/>
      <c r="M44" s="57"/>
      <c r="N44" s="4"/>
      <c r="O44" s="4"/>
      <c r="P44" s="4"/>
      <c r="Q44" s="4"/>
      <c r="R44" s="4"/>
      <c r="S44" s="4"/>
      <c r="T44" s="4"/>
      <c r="U44" s="4"/>
      <c r="V44" s="4"/>
      <c r="W44" s="4"/>
      <c r="X44" s="4"/>
    </row>
    <row r="45" spans="1:24" ht="15.75" customHeight="1" x14ac:dyDescent="0.25">
      <c r="A45" s="57"/>
      <c r="B45" s="57"/>
      <c r="C45" s="57"/>
      <c r="D45" s="57"/>
      <c r="E45" s="57"/>
      <c r="F45" s="57"/>
      <c r="G45" s="57"/>
      <c r="H45" s="57"/>
      <c r="I45" s="57"/>
      <c r="J45" s="57"/>
      <c r="K45" s="57"/>
      <c r="L45" s="57"/>
      <c r="M45" s="57"/>
      <c r="N45" s="4"/>
      <c r="O45" s="4"/>
      <c r="P45" s="4"/>
      <c r="Q45" s="4"/>
      <c r="R45" s="4"/>
      <c r="S45" s="4"/>
      <c r="T45" s="4"/>
      <c r="U45" s="4"/>
      <c r="V45" s="4"/>
      <c r="W45" s="4"/>
      <c r="X45" s="4"/>
    </row>
    <row r="46" spans="1:24" ht="15.75" customHeight="1" x14ac:dyDescent="0.25">
      <c r="A46" s="57"/>
      <c r="B46" s="57"/>
      <c r="C46" s="57"/>
      <c r="D46" s="57"/>
      <c r="E46" s="57"/>
      <c r="F46" s="57"/>
      <c r="G46" s="57"/>
      <c r="H46" s="57"/>
      <c r="I46" s="57"/>
      <c r="J46" s="57"/>
      <c r="K46" s="57"/>
      <c r="L46" s="57"/>
      <c r="M46" s="57"/>
      <c r="N46" s="4"/>
      <c r="O46" s="4"/>
      <c r="P46" s="4"/>
      <c r="Q46" s="4"/>
      <c r="R46" s="4"/>
      <c r="S46" s="4"/>
      <c r="T46" s="4"/>
      <c r="U46" s="4"/>
      <c r="V46" s="4"/>
      <c r="W46" s="4"/>
      <c r="X46" s="4"/>
    </row>
    <row r="47" spans="1:24" ht="15.75" customHeight="1" x14ac:dyDescent="0.25">
      <c r="A47" s="57"/>
      <c r="B47" s="57"/>
      <c r="C47" s="57"/>
      <c r="D47" s="57"/>
      <c r="E47" s="57"/>
      <c r="F47" s="57"/>
      <c r="G47" s="57"/>
      <c r="H47" s="57"/>
      <c r="I47" s="57"/>
      <c r="J47" s="57"/>
      <c r="K47" s="57"/>
      <c r="L47" s="57"/>
      <c r="M47" s="57"/>
      <c r="N47" s="4"/>
      <c r="O47" s="4"/>
      <c r="P47" s="4"/>
      <c r="Q47" s="4"/>
      <c r="R47" s="4"/>
      <c r="S47" s="4"/>
      <c r="T47" s="4"/>
      <c r="U47" s="4"/>
      <c r="V47" s="4"/>
      <c r="W47" s="4"/>
      <c r="X47" s="4"/>
    </row>
    <row r="48" spans="1:24" ht="15.75" customHeight="1" x14ac:dyDescent="0.25">
      <c r="A48" s="57"/>
      <c r="B48" s="57"/>
      <c r="C48" s="57"/>
      <c r="D48" s="57"/>
      <c r="E48" s="57"/>
      <c r="F48" s="57"/>
      <c r="G48" s="57"/>
      <c r="H48" s="57"/>
      <c r="I48" s="57"/>
      <c r="J48" s="57"/>
      <c r="K48" s="57"/>
      <c r="L48" s="57"/>
      <c r="M48" s="57"/>
      <c r="N48" s="4"/>
      <c r="O48" s="4"/>
      <c r="P48" s="4"/>
      <c r="Q48" s="4"/>
      <c r="R48" s="4"/>
      <c r="S48" s="4"/>
      <c r="T48" s="4"/>
      <c r="U48" s="4"/>
      <c r="V48" s="4"/>
      <c r="W48" s="4"/>
      <c r="X48" s="4"/>
    </row>
    <row r="49" spans="1:24" ht="15.75" customHeight="1" x14ac:dyDescent="0.25">
      <c r="A49" s="57"/>
      <c r="B49" s="57"/>
      <c r="C49" s="57"/>
      <c r="D49" s="57"/>
      <c r="E49" s="57"/>
      <c r="F49" s="57"/>
      <c r="G49" s="57"/>
      <c r="H49" s="57"/>
      <c r="I49" s="57"/>
      <c r="J49" s="57"/>
      <c r="K49" s="57"/>
      <c r="L49" s="57"/>
      <c r="M49" s="57"/>
      <c r="N49" s="4"/>
      <c r="O49" s="4"/>
      <c r="P49" s="4"/>
      <c r="Q49" s="4"/>
      <c r="R49" s="4"/>
      <c r="S49" s="4"/>
      <c r="T49" s="4"/>
      <c r="U49" s="4"/>
      <c r="V49" s="4"/>
      <c r="W49" s="4"/>
      <c r="X49" s="4"/>
    </row>
    <row r="50" spans="1:24" ht="15.75" customHeight="1" x14ac:dyDescent="0.25">
      <c r="A50" s="57"/>
      <c r="B50" s="57"/>
      <c r="C50" s="57"/>
      <c r="D50" s="57"/>
      <c r="E50" s="57"/>
      <c r="F50" s="57"/>
      <c r="G50" s="57"/>
      <c r="H50" s="57"/>
      <c r="I50" s="57"/>
      <c r="J50" s="57"/>
      <c r="K50" s="57"/>
      <c r="L50" s="57"/>
      <c r="M50" s="57"/>
      <c r="N50" s="4"/>
      <c r="O50" s="4"/>
      <c r="P50" s="4"/>
      <c r="Q50" s="4"/>
      <c r="R50" s="4"/>
      <c r="S50" s="4"/>
      <c r="T50" s="4"/>
      <c r="U50" s="4"/>
      <c r="V50" s="4"/>
      <c r="W50" s="4"/>
      <c r="X50" s="4"/>
    </row>
    <row r="51" spans="1:24" ht="15.75" customHeight="1" x14ac:dyDescent="0.25">
      <c r="A51" s="57"/>
      <c r="B51" s="57"/>
      <c r="C51" s="57"/>
      <c r="D51" s="57"/>
      <c r="E51" s="57"/>
      <c r="F51" s="57"/>
      <c r="G51" s="57"/>
      <c r="H51" s="57"/>
      <c r="I51" s="57"/>
      <c r="J51" s="57"/>
      <c r="K51" s="57"/>
      <c r="L51" s="57"/>
      <c r="M51" s="57"/>
      <c r="N51" s="4"/>
      <c r="O51" s="4"/>
      <c r="P51" s="4"/>
      <c r="Q51" s="4"/>
      <c r="R51" s="4"/>
      <c r="S51" s="4"/>
      <c r="T51" s="4"/>
      <c r="U51" s="4"/>
      <c r="V51" s="4"/>
      <c r="W51" s="4"/>
      <c r="X51" s="4"/>
    </row>
    <row r="52" spans="1:24" ht="15.75" customHeight="1" x14ac:dyDescent="0.25">
      <c r="A52" s="57"/>
      <c r="B52" s="57"/>
      <c r="C52" s="57"/>
      <c r="D52" s="57"/>
      <c r="E52" s="57"/>
      <c r="F52" s="57"/>
      <c r="G52" s="57"/>
      <c r="H52" s="57"/>
      <c r="I52" s="57"/>
      <c r="J52" s="57"/>
      <c r="K52" s="57"/>
      <c r="L52" s="57"/>
      <c r="M52" s="57"/>
      <c r="N52" s="4"/>
      <c r="O52" s="4"/>
      <c r="P52" s="4"/>
      <c r="Q52" s="4"/>
      <c r="R52" s="4"/>
      <c r="S52" s="4"/>
      <c r="T52" s="4"/>
      <c r="U52" s="4"/>
      <c r="V52" s="4"/>
      <c r="W52" s="4"/>
      <c r="X52" s="4"/>
    </row>
    <row r="53" spans="1:24" ht="15.75" customHeight="1" x14ac:dyDescent="0.25">
      <c r="A53" s="57"/>
      <c r="B53" s="57"/>
      <c r="C53" s="57"/>
      <c r="D53" s="57"/>
      <c r="E53" s="57"/>
      <c r="F53" s="57"/>
      <c r="G53" s="57"/>
      <c r="H53" s="57"/>
      <c r="I53" s="57"/>
      <c r="J53" s="57"/>
      <c r="K53" s="57"/>
      <c r="L53" s="57"/>
      <c r="M53" s="57"/>
    </row>
    <row r="54" spans="1:24" ht="15.75" customHeight="1" x14ac:dyDescent="0.25">
      <c r="A54" s="57"/>
      <c r="B54" s="57"/>
      <c r="C54" s="57"/>
      <c r="D54" s="57"/>
      <c r="E54" s="57"/>
      <c r="F54" s="57"/>
      <c r="G54" s="57"/>
      <c r="H54" s="57"/>
      <c r="I54" s="57"/>
      <c r="J54" s="57"/>
      <c r="K54" s="57"/>
      <c r="L54" s="57"/>
      <c r="M54" s="57"/>
    </row>
    <row r="55" spans="1:24" ht="15.75" customHeight="1" x14ac:dyDescent="0.25">
      <c r="A55" s="57"/>
      <c r="B55" s="57"/>
      <c r="C55" s="57"/>
      <c r="D55" s="57"/>
      <c r="E55" s="57"/>
      <c r="F55" s="57"/>
      <c r="G55" s="57"/>
      <c r="H55" s="57"/>
      <c r="I55" s="57"/>
      <c r="J55" s="57"/>
      <c r="K55" s="57"/>
      <c r="L55" s="57"/>
      <c r="M55" s="57"/>
    </row>
    <row r="56" spans="1:24" ht="15.75" customHeight="1" x14ac:dyDescent="0.25">
      <c r="A56" s="57"/>
      <c r="B56" s="57"/>
      <c r="C56" s="57"/>
      <c r="D56" s="57"/>
      <c r="E56" s="57"/>
      <c r="F56" s="57"/>
      <c r="G56" s="57"/>
      <c r="H56" s="57"/>
      <c r="I56" s="57"/>
      <c r="J56" s="57"/>
      <c r="K56" s="57"/>
      <c r="L56" s="57"/>
      <c r="M56" s="57"/>
    </row>
    <row r="57" spans="1:24" ht="15.75" customHeight="1" x14ac:dyDescent="0.25">
      <c r="A57" s="57"/>
      <c r="B57" s="57"/>
      <c r="C57" s="57"/>
      <c r="D57" s="57"/>
      <c r="E57" s="57"/>
      <c r="F57" s="57"/>
      <c r="G57" s="57"/>
      <c r="H57" s="57"/>
      <c r="I57" s="57"/>
      <c r="J57" s="57"/>
      <c r="K57" s="57"/>
      <c r="L57" s="57"/>
      <c r="M57" s="57"/>
    </row>
    <row r="58" spans="1:24" ht="15.75" customHeight="1" x14ac:dyDescent="0.25">
      <c r="A58" s="57"/>
      <c r="B58" s="57"/>
      <c r="C58" s="57"/>
      <c r="D58" s="57"/>
      <c r="E58" s="57"/>
      <c r="F58" s="57"/>
      <c r="G58" s="57"/>
      <c r="H58" s="57"/>
      <c r="I58" s="57"/>
      <c r="J58" s="57"/>
      <c r="K58" s="57"/>
      <c r="L58" s="57"/>
      <c r="M58" s="57"/>
    </row>
    <row r="59" spans="1:24" ht="15.75" customHeight="1" x14ac:dyDescent="0.25">
      <c r="A59" s="57"/>
      <c r="B59" s="57"/>
      <c r="C59" s="57"/>
      <c r="D59" s="57"/>
      <c r="E59" s="57"/>
      <c r="F59" s="57"/>
      <c r="G59" s="57"/>
      <c r="H59" s="57"/>
      <c r="I59" s="57"/>
      <c r="J59" s="57"/>
      <c r="K59" s="57"/>
      <c r="L59" s="57"/>
      <c r="M59" s="57"/>
    </row>
    <row r="60" spans="1:24" x14ac:dyDescent="0.25">
      <c r="A60" s="57"/>
      <c r="B60" s="57"/>
      <c r="C60" s="57"/>
      <c r="D60" s="57"/>
      <c r="E60" s="57"/>
      <c r="F60" s="57"/>
      <c r="G60" s="57"/>
      <c r="H60" s="57"/>
      <c r="I60" s="57"/>
      <c r="J60" s="57"/>
      <c r="K60" s="57"/>
      <c r="L60" s="57"/>
      <c r="M60" s="57"/>
    </row>
    <row r="61" spans="1:24" x14ac:dyDescent="0.25">
      <c r="A61" s="57"/>
      <c r="B61" s="57"/>
      <c r="C61" s="57"/>
      <c r="D61" s="57"/>
      <c r="E61" s="57"/>
      <c r="F61" s="57"/>
      <c r="G61" s="57"/>
      <c r="H61" s="57"/>
      <c r="I61" s="57"/>
      <c r="J61" s="57"/>
      <c r="K61" s="57"/>
      <c r="L61" s="57"/>
      <c r="M61" s="57"/>
    </row>
    <row r="62" spans="1:24" x14ac:dyDescent="0.25">
      <c r="A62" s="57"/>
      <c r="B62" s="57"/>
      <c r="C62" s="57"/>
      <c r="D62" s="57"/>
      <c r="E62" s="57"/>
      <c r="F62" s="57"/>
      <c r="G62" s="57"/>
      <c r="H62" s="57"/>
      <c r="I62" s="57"/>
      <c r="J62" s="57"/>
      <c r="K62" s="57"/>
      <c r="L62" s="57"/>
      <c r="M62" s="57"/>
    </row>
    <row r="63" spans="1:24" x14ac:dyDescent="0.25">
      <c r="A63" s="57"/>
      <c r="B63" s="57"/>
      <c r="C63" s="57"/>
      <c r="D63" s="57"/>
      <c r="E63" s="57"/>
      <c r="F63" s="57"/>
      <c r="G63" s="57"/>
      <c r="H63" s="57"/>
      <c r="I63" s="57"/>
      <c r="J63" s="57"/>
      <c r="K63" s="57"/>
      <c r="L63" s="57"/>
      <c r="M63" s="57"/>
    </row>
    <row r="64" spans="1:24" x14ac:dyDescent="0.25">
      <c r="A64" s="57"/>
      <c r="B64" s="57"/>
      <c r="C64" s="57"/>
      <c r="D64" s="57"/>
      <c r="E64" s="57"/>
      <c r="F64" s="57"/>
      <c r="G64" s="57"/>
      <c r="H64" s="57"/>
      <c r="I64" s="57"/>
      <c r="J64" s="57"/>
      <c r="K64" s="57"/>
      <c r="L64" s="57"/>
      <c r="M64" s="57"/>
    </row>
    <row r="65" spans="1:13" x14ac:dyDescent="0.25">
      <c r="A65" s="57"/>
      <c r="B65" s="57"/>
      <c r="C65" s="57"/>
      <c r="D65" s="57"/>
      <c r="E65" s="57"/>
      <c r="F65" s="57"/>
      <c r="G65" s="57"/>
      <c r="H65" s="57"/>
      <c r="I65" s="57"/>
      <c r="J65" s="57"/>
      <c r="K65" s="57"/>
      <c r="L65" s="57"/>
      <c r="M65" s="57"/>
    </row>
    <row r="66" spans="1:13" x14ac:dyDescent="0.25">
      <c r="A66" s="57"/>
      <c r="B66" s="57"/>
      <c r="C66" s="57"/>
      <c r="D66" s="57"/>
      <c r="E66" s="57"/>
      <c r="F66" s="57"/>
      <c r="G66" s="57"/>
      <c r="H66" s="57"/>
      <c r="I66" s="57"/>
      <c r="J66" s="57"/>
      <c r="K66" s="57"/>
      <c r="L66" s="57"/>
      <c r="M66" s="57"/>
    </row>
    <row r="67" spans="1:13" x14ac:dyDescent="0.25">
      <c r="A67" s="57"/>
      <c r="B67" s="57"/>
      <c r="C67" s="57"/>
      <c r="D67" s="57"/>
      <c r="E67" s="57"/>
      <c r="F67" s="57"/>
      <c r="G67" s="57"/>
      <c r="H67" s="57"/>
      <c r="I67" s="57"/>
      <c r="J67" s="57"/>
      <c r="K67" s="57"/>
      <c r="L67" s="57"/>
      <c r="M67" s="57"/>
    </row>
    <row r="68" spans="1:13" x14ac:dyDescent="0.25">
      <c r="A68" s="57"/>
      <c r="B68" s="57"/>
      <c r="C68" s="57"/>
      <c r="D68" s="57"/>
      <c r="E68" s="57"/>
      <c r="F68" s="57"/>
      <c r="G68" s="57"/>
      <c r="H68" s="57"/>
      <c r="I68" s="57"/>
      <c r="J68" s="57"/>
      <c r="K68" s="57"/>
      <c r="L68" s="57"/>
      <c r="M68" s="57"/>
    </row>
    <row r="69" spans="1:13" x14ac:dyDescent="0.25">
      <c r="A69" s="57"/>
      <c r="B69" s="57"/>
      <c r="C69" s="57"/>
      <c r="D69" s="57"/>
      <c r="E69" s="57"/>
      <c r="F69" s="57"/>
      <c r="G69" s="57"/>
      <c r="H69" s="57"/>
      <c r="I69" s="57"/>
      <c r="J69" s="57"/>
      <c r="K69" s="57"/>
      <c r="L69" s="57"/>
      <c r="M69" s="57"/>
    </row>
    <row r="70" spans="1:13" x14ac:dyDescent="0.25">
      <c r="A70" s="57"/>
      <c r="B70" s="57"/>
      <c r="C70" s="57"/>
      <c r="D70" s="57"/>
      <c r="E70" s="57"/>
      <c r="F70" s="57"/>
      <c r="G70" s="57"/>
      <c r="H70" s="57"/>
      <c r="I70" s="57"/>
      <c r="J70" s="57"/>
      <c r="K70" s="57"/>
      <c r="L70" s="57"/>
      <c r="M70" s="57"/>
    </row>
    <row r="71" spans="1:13" x14ac:dyDescent="0.25">
      <c r="A71" s="57"/>
      <c r="B71" s="57"/>
      <c r="C71" s="57"/>
      <c r="D71" s="57"/>
      <c r="E71" s="57"/>
      <c r="F71" s="57"/>
      <c r="G71" s="57"/>
      <c r="H71" s="57"/>
      <c r="I71" s="57"/>
      <c r="J71" s="57"/>
      <c r="K71" s="57"/>
      <c r="L71" s="57"/>
      <c r="M71" s="57"/>
    </row>
    <row r="72" spans="1:13" x14ac:dyDescent="0.25">
      <c r="A72" s="57"/>
      <c r="B72" s="57"/>
      <c r="C72" s="57"/>
      <c r="D72" s="57"/>
      <c r="E72" s="57"/>
      <c r="F72" s="57"/>
      <c r="G72" s="57"/>
      <c r="H72" s="57"/>
      <c r="I72" s="57"/>
      <c r="J72" s="57"/>
      <c r="K72" s="57"/>
      <c r="L72" s="57"/>
      <c r="M72" s="57"/>
    </row>
    <row r="73" spans="1:13" x14ac:dyDescent="0.25">
      <c r="A73" s="57"/>
      <c r="B73" s="57"/>
      <c r="C73" s="57"/>
      <c r="D73" s="57"/>
      <c r="E73" s="57"/>
      <c r="F73" s="57"/>
      <c r="G73" s="57"/>
      <c r="H73" s="57"/>
      <c r="I73" s="57"/>
      <c r="J73" s="57"/>
      <c r="K73" s="57"/>
      <c r="L73" s="57"/>
      <c r="M73" s="57"/>
    </row>
    <row r="74" spans="1:13" x14ac:dyDescent="0.25">
      <c r="A74" s="57"/>
      <c r="B74" s="57"/>
      <c r="C74" s="57"/>
      <c r="D74" s="57"/>
      <c r="E74" s="57"/>
      <c r="F74" s="57"/>
      <c r="G74" s="57"/>
      <c r="H74" s="57"/>
      <c r="I74" s="57"/>
      <c r="J74" s="57"/>
      <c r="K74" s="57"/>
      <c r="L74" s="57"/>
      <c r="M74" s="57"/>
    </row>
    <row r="75" spans="1:13" x14ac:dyDescent="0.25">
      <c r="A75" s="57"/>
      <c r="B75" s="57"/>
      <c r="C75" s="57"/>
      <c r="D75" s="57"/>
      <c r="E75" s="57"/>
      <c r="F75" s="57"/>
      <c r="G75" s="57"/>
      <c r="H75" s="57"/>
      <c r="I75" s="57"/>
      <c r="J75" s="57"/>
      <c r="K75" s="57"/>
      <c r="L75" s="57"/>
      <c r="M75" s="57"/>
    </row>
  </sheetData>
  <mergeCells count="10">
    <mergeCell ref="A19:C19"/>
    <mergeCell ref="A20:C20"/>
    <mergeCell ref="B6:L6"/>
    <mergeCell ref="B24:L24"/>
    <mergeCell ref="A4:L4"/>
    <mergeCell ref="A14:C14"/>
    <mergeCell ref="A15:C15"/>
    <mergeCell ref="A16:C16"/>
    <mergeCell ref="A17:C17"/>
    <mergeCell ref="A18:C18"/>
  </mergeCells>
  <phoneticPr fontId="15" type="noConversion"/>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127D-6525-43D7-807A-BDD54A7CE628}">
  <dimension ref="A1:Y82"/>
  <sheetViews>
    <sheetView zoomScale="110" zoomScaleNormal="110" workbookViewId="0"/>
  </sheetViews>
  <sheetFormatPr defaultColWidth="9.140625" defaultRowHeight="15.75" x14ac:dyDescent="0.25"/>
  <cols>
    <col min="1" max="1" width="8.140625" style="4" customWidth="1"/>
    <col min="2" max="2" width="16.42578125" style="4" customWidth="1"/>
    <col min="3" max="7" width="14.7109375" style="4" customWidth="1"/>
    <col min="8" max="9" width="9.140625" style="4"/>
    <col min="10" max="10" width="10.42578125" style="4" bestFit="1" customWidth="1"/>
    <col min="11" max="11" width="10.42578125" style="4" customWidth="1"/>
    <col min="12" max="13" width="9.140625" style="4"/>
    <col min="14" max="14" width="8.85546875" style="106" bestFit="1" customWidth="1"/>
    <col min="15" max="25" width="9.140625" style="106"/>
    <col min="26" max="16384" width="9.140625" style="4"/>
  </cols>
  <sheetData>
    <row r="1" spans="1:13" ht="15.75" customHeight="1" x14ac:dyDescent="0.3">
      <c r="A1" s="1" t="s">
        <v>184</v>
      </c>
      <c r="B1" s="2"/>
      <c r="C1" s="9" t="s">
        <v>0</v>
      </c>
      <c r="D1" s="2"/>
      <c r="E1" s="2"/>
      <c r="F1" s="2"/>
      <c r="G1" s="2"/>
      <c r="H1" s="2"/>
      <c r="I1" s="2"/>
      <c r="J1" s="2"/>
      <c r="K1" s="2"/>
      <c r="L1" s="2"/>
      <c r="M1" s="3"/>
    </row>
    <row r="2" spans="1:13" ht="15.75" customHeight="1" x14ac:dyDescent="0.25">
      <c r="A2" s="25"/>
      <c r="B2" s="25"/>
      <c r="C2" s="10" t="s">
        <v>35</v>
      </c>
      <c r="D2" s="11"/>
      <c r="E2" s="11"/>
      <c r="F2" s="11"/>
      <c r="G2" s="11"/>
      <c r="H2" s="11"/>
      <c r="I2" s="12"/>
      <c r="J2" s="13"/>
      <c r="K2" s="13"/>
      <c r="L2" s="13"/>
      <c r="M2" s="13"/>
    </row>
    <row r="3" spans="1:13" ht="15.75" customHeight="1" x14ac:dyDescent="0.25">
      <c r="A3" s="25"/>
      <c r="B3" s="25"/>
      <c r="C3" s="25"/>
      <c r="D3" s="25"/>
      <c r="E3" s="25"/>
      <c r="F3" s="25"/>
      <c r="G3" s="25"/>
      <c r="H3" s="25"/>
      <c r="I3" s="25"/>
      <c r="J3" s="25"/>
      <c r="K3" s="25"/>
      <c r="L3" s="25"/>
      <c r="M3" s="8"/>
    </row>
    <row r="4" spans="1:13" ht="31.15" customHeight="1" x14ac:dyDescent="0.25">
      <c r="A4" s="226" t="s">
        <v>298</v>
      </c>
      <c r="B4" s="226"/>
      <c r="C4" s="226"/>
      <c r="D4" s="226"/>
      <c r="E4" s="226"/>
      <c r="F4" s="226"/>
      <c r="G4" s="226"/>
      <c r="H4" s="226"/>
      <c r="I4" s="226"/>
      <c r="J4" s="226"/>
      <c r="K4" s="226"/>
      <c r="L4" s="226"/>
      <c r="M4" s="226"/>
    </row>
    <row r="5" spans="1:13" s="106" customFormat="1" x14ac:dyDescent="0.25">
      <c r="A5" s="25"/>
      <c r="B5" s="138"/>
      <c r="C5" s="138"/>
      <c r="D5" s="138"/>
      <c r="E5" s="138"/>
      <c r="F5" s="138"/>
      <c r="G5" s="138"/>
      <c r="H5" s="138"/>
      <c r="I5" s="138"/>
      <c r="J5" s="138"/>
      <c r="K5" s="138"/>
      <c r="L5" s="138"/>
      <c r="M5" s="138"/>
    </row>
    <row r="6" spans="1:13" s="106" customFormat="1" ht="31.15" customHeight="1" x14ac:dyDescent="0.25">
      <c r="A6" s="25"/>
      <c r="B6" s="220" t="s">
        <v>48</v>
      </c>
      <c r="C6" s="220"/>
      <c r="D6" s="221" t="s">
        <v>237</v>
      </c>
      <c r="E6" s="221" t="s">
        <v>46</v>
      </c>
      <c r="F6" s="221" t="s">
        <v>47</v>
      </c>
      <c r="G6" s="138"/>
      <c r="H6" s="138"/>
      <c r="I6" s="138"/>
      <c r="J6" s="138"/>
      <c r="K6" s="138"/>
      <c r="L6" s="138"/>
      <c r="M6" s="138"/>
    </row>
    <row r="7" spans="1:13" s="106" customFormat="1" x14ac:dyDescent="0.25">
      <c r="A7" s="25"/>
      <c r="B7" s="141" t="s">
        <v>36</v>
      </c>
      <c r="C7" s="141" t="s">
        <v>37</v>
      </c>
      <c r="D7" s="221"/>
      <c r="E7" s="221"/>
      <c r="F7" s="221"/>
      <c r="G7" s="138"/>
      <c r="H7" s="138"/>
      <c r="I7" s="138"/>
      <c r="J7" s="138"/>
      <c r="K7" s="138"/>
      <c r="L7" s="138"/>
      <c r="M7" s="138"/>
    </row>
    <row r="8" spans="1:13" s="106" customFormat="1" x14ac:dyDescent="0.25">
      <c r="A8" s="25"/>
      <c r="B8" s="76">
        <v>0</v>
      </c>
      <c r="C8" s="76">
        <v>500</v>
      </c>
      <c r="D8" s="77">
        <v>2881</v>
      </c>
      <c r="E8" s="78">
        <v>235817</v>
      </c>
      <c r="F8" s="170">
        <v>0.20200000000000001</v>
      </c>
      <c r="G8" s="138"/>
      <c r="H8" s="138"/>
      <c r="I8" s="138"/>
      <c r="J8" s="138"/>
      <c r="K8" s="138"/>
      <c r="L8" s="138"/>
      <c r="M8" s="138"/>
    </row>
    <row r="9" spans="1:13" s="106" customFormat="1" x14ac:dyDescent="0.25">
      <c r="A9" s="25"/>
      <c r="B9" s="76">
        <v>501</v>
      </c>
      <c r="C9" s="77">
        <v>1000</v>
      </c>
      <c r="D9" s="76">
        <v>384</v>
      </c>
      <c r="E9" s="78">
        <v>715448</v>
      </c>
      <c r="F9" s="170">
        <v>0.153</v>
      </c>
      <c r="G9" s="138"/>
      <c r="H9" s="138"/>
      <c r="I9" s="138"/>
      <c r="J9" s="138"/>
      <c r="K9" s="138"/>
      <c r="L9" s="138"/>
      <c r="M9" s="138"/>
    </row>
    <row r="10" spans="1:13" s="106" customFormat="1" x14ac:dyDescent="0.25">
      <c r="A10" s="25"/>
      <c r="B10" s="77">
        <v>1001</v>
      </c>
      <c r="C10" s="77">
        <v>1500</v>
      </c>
      <c r="D10" s="76">
        <v>124</v>
      </c>
      <c r="E10" s="78">
        <v>1232765</v>
      </c>
      <c r="F10" s="170">
        <v>0.16500000000000001</v>
      </c>
      <c r="G10" s="138"/>
      <c r="H10" s="138"/>
      <c r="I10" s="138"/>
      <c r="J10" s="138"/>
      <c r="K10" s="138"/>
      <c r="L10" s="138"/>
      <c r="M10" s="138"/>
    </row>
    <row r="11" spans="1:13" s="106" customFormat="1" x14ac:dyDescent="0.25">
      <c r="A11" s="25"/>
      <c r="B11" s="77">
        <v>1501</v>
      </c>
      <c r="C11" s="77">
        <v>2500</v>
      </c>
      <c r="D11" s="76">
        <v>77</v>
      </c>
      <c r="E11" s="78">
        <v>1960198</v>
      </c>
      <c r="F11" s="170">
        <v>0.14000000000000001</v>
      </c>
      <c r="G11" s="138"/>
      <c r="H11" s="138"/>
      <c r="I11" s="138"/>
      <c r="J11" s="138"/>
      <c r="K11" s="138"/>
      <c r="L11" s="138"/>
      <c r="M11" s="138"/>
    </row>
    <row r="12" spans="1:13" s="106" customFormat="1" x14ac:dyDescent="0.25">
      <c r="A12" s="25"/>
      <c r="B12" s="77">
        <v>2501</v>
      </c>
      <c r="C12" s="77">
        <v>3500</v>
      </c>
      <c r="D12" s="76">
        <v>22</v>
      </c>
      <c r="E12" s="78">
        <v>2825640</v>
      </c>
      <c r="F12" s="170">
        <v>9.5000000000000001E-2</v>
      </c>
      <c r="G12" s="138"/>
      <c r="H12" s="138"/>
      <c r="I12" s="138"/>
      <c r="J12" s="138"/>
      <c r="K12" s="138"/>
      <c r="L12" s="138"/>
      <c r="M12" s="138"/>
    </row>
    <row r="13" spans="1:13" s="106" customFormat="1" x14ac:dyDescent="0.25">
      <c r="A13" s="25"/>
      <c r="B13" s="77">
        <v>3501</v>
      </c>
      <c r="C13" s="77">
        <v>5000</v>
      </c>
      <c r="D13" s="76">
        <v>41</v>
      </c>
      <c r="E13" s="78">
        <v>4243226</v>
      </c>
      <c r="F13" s="170">
        <v>7.3999999999999996E-2</v>
      </c>
      <c r="G13" s="138"/>
      <c r="H13" s="138"/>
      <c r="I13" s="138"/>
      <c r="J13" s="138"/>
      <c r="K13" s="138"/>
      <c r="L13" s="138"/>
      <c r="M13" s="138"/>
    </row>
    <row r="14" spans="1:13" s="106" customFormat="1" x14ac:dyDescent="0.25">
      <c r="A14" s="25"/>
      <c r="B14" s="138"/>
      <c r="C14" s="138"/>
      <c r="D14" s="138"/>
      <c r="E14" s="138"/>
      <c r="F14" s="138"/>
      <c r="G14" s="138"/>
      <c r="H14" s="138"/>
      <c r="I14" s="138"/>
      <c r="J14" s="138"/>
      <c r="K14" s="138"/>
      <c r="L14" s="138"/>
      <c r="M14" s="138"/>
    </row>
    <row r="15" spans="1:13" s="106" customFormat="1" x14ac:dyDescent="0.25">
      <c r="A15" s="20" t="s">
        <v>299</v>
      </c>
      <c r="B15" s="178"/>
      <c r="C15" s="138"/>
      <c r="D15" s="138"/>
      <c r="E15" s="138"/>
      <c r="F15" s="138"/>
      <c r="G15" s="138"/>
      <c r="H15" s="138"/>
      <c r="I15" s="138"/>
      <c r="J15" s="138"/>
      <c r="K15" s="138"/>
      <c r="L15" s="138"/>
      <c r="M15" s="138"/>
    </row>
    <row r="16" spans="1:13" s="106" customFormat="1" x14ac:dyDescent="0.25">
      <c r="A16" s="20" t="s">
        <v>238</v>
      </c>
      <c r="B16" s="46"/>
      <c r="C16" s="138"/>
      <c r="D16" s="138"/>
      <c r="E16" s="138"/>
      <c r="F16" s="138"/>
      <c r="G16" s="138"/>
      <c r="H16" s="138"/>
      <c r="I16" s="138"/>
      <c r="J16" s="138"/>
      <c r="K16" s="138"/>
      <c r="L16" s="138"/>
      <c r="M16" s="138"/>
    </row>
    <row r="17" spans="1:13" s="106" customFormat="1" x14ac:dyDescent="0.25">
      <c r="A17" s="20" t="s">
        <v>239</v>
      </c>
      <c r="B17" s="138"/>
      <c r="C17" s="138"/>
      <c r="D17" s="138"/>
      <c r="E17" s="138"/>
      <c r="F17" s="138"/>
      <c r="G17" s="138"/>
      <c r="H17" s="138"/>
      <c r="I17" s="138"/>
      <c r="J17" s="138"/>
      <c r="K17" s="138"/>
      <c r="L17" s="138"/>
      <c r="M17" s="138"/>
    </row>
    <row r="18" spans="1:13" s="106" customFormat="1" x14ac:dyDescent="0.25">
      <c r="A18" s="25"/>
      <c r="B18" s="25"/>
      <c r="C18" s="25"/>
      <c r="D18" s="25"/>
      <c r="E18" s="25"/>
      <c r="F18" s="25"/>
      <c r="G18" s="25"/>
      <c r="H18" s="25"/>
      <c r="I18" s="25"/>
      <c r="J18" s="25"/>
      <c r="K18" s="25"/>
      <c r="L18" s="25"/>
      <c r="M18" s="8"/>
    </row>
    <row r="19" spans="1:13" s="106" customFormat="1" x14ac:dyDescent="0.25">
      <c r="A19" s="17" t="s">
        <v>4</v>
      </c>
      <c r="B19" s="226" t="s">
        <v>185</v>
      </c>
      <c r="C19" s="226"/>
      <c r="D19" s="226"/>
      <c r="E19" s="226"/>
      <c r="F19" s="226"/>
      <c r="G19" s="226"/>
      <c r="H19" s="226"/>
      <c r="I19" s="226"/>
      <c r="J19" s="226"/>
      <c r="K19" s="226"/>
      <c r="L19" s="226"/>
      <c r="M19" s="226"/>
    </row>
    <row r="20" spans="1:13" s="106" customFormat="1" x14ac:dyDescent="0.25">
      <c r="A20" s="25"/>
      <c r="B20" s="16" t="s">
        <v>3</v>
      </c>
      <c r="C20" s="13"/>
      <c r="D20" s="13"/>
      <c r="E20" s="13"/>
      <c r="F20" s="13"/>
      <c r="G20" s="13"/>
      <c r="H20" s="13"/>
      <c r="I20" s="13"/>
      <c r="J20" s="164"/>
      <c r="K20" s="164"/>
      <c r="L20" s="164"/>
      <c r="M20" s="137"/>
    </row>
    <row r="21" spans="1:13" s="106" customFormat="1" ht="15.6" customHeight="1" x14ac:dyDescent="0.25">
      <c r="A21" s="25"/>
      <c r="B21" s="25"/>
      <c r="C21" s="25"/>
      <c r="D21" s="25"/>
      <c r="E21" s="25"/>
      <c r="F21" s="25"/>
      <c r="G21" s="25"/>
      <c r="H21" s="25"/>
      <c r="I21" s="138"/>
      <c r="J21" s="7"/>
      <c r="K21" s="7"/>
      <c r="L21" s="7"/>
      <c r="M21" s="8"/>
    </row>
    <row r="22" spans="1:13" s="106" customFormat="1" x14ac:dyDescent="0.25">
      <c r="A22" s="17" t="s">
        <v>2</v>
      </c>
      <c r="B22" s="226" t="s">
        <v>264</v>
      </c>
      <c r="C22" s="226"/>
      <c r="D22" s="226"/>
      <c r="E22" s="226"/>
      <c r="F22" s="226"/>
      <c r="G22" s="226"/>
      <c r="H22" s="226"/>
      <c r="I22" s="226"/>
      <c r="J22" s="226"/>
      <c r="K22" s="226"/>
      <c r="L22" s="226"/>
      <c r="M22" s="226"/>
    </row>
    <row r="23" spans="1:13" s="106" customFormat="1" x14ac:dyDescent="0.25">
      <c r="A23" s="17"/>
      <c r="B23" s="46" t="s">
        <v>240</v>
      </c>
      <c r="C23" s="136"/>
      <c r="D23" s="136"/>
      <c r="E23" s="136"/>
      <c r="F23" s="136"/>
      <c r="G23" s="136"/>
      <c r="H23" s="136"/>
      <c r="I23" s="136"/>
      <c r="J23" s="136"/>
      <c r="K23" s="136"/>
      <c r="L23" s="136"/>
      <c r="M23" s="136"/>
    </row>
    <row r="24" spans="1:13" s="106" customFormat="1" x14ac:dyDescent="0.25">
      <c r="A24" s="17"/>
      <c r="B24" s="46" t="s">
        <v>241</v>
      </c>
      <c r="C24" s="136"/>
      <c r="D24" s="136"/>
      <c r="E24" s="136"/>
      <c r="F24" s="136"/>
      <c r="G24" s="136"/>
      <c r="H24" s="136"/>
      <c r="I24" s="136"/>
      <c r="J24" s="136"/>
      <c r="K24" s="136"/>
      <c r="L24" s="136"/>
      <c r="M24" s="136"/>
    </row>
    <row r="25" spans="1:13" s="106" customFormat="1" x14ac:dyDescent="0.25">
      <c r="A25" s="17"/>
      <c r="B25" s="46" t="s">
        <v>216</v>
      </c>
      <c r="C25" s="136"/>
      <c r="D25" s="136"/>
      <c r="E25" s="136"/>
      <c r="F25" s="136"/>
      <c r="G25" s="136"/>
      <c r="H25" s="136"/>
      <c r="I25" s="136"/>
      <c r="J25" s="136"/>
      <c r="K25" s="136"/>
      <c r="L25" s="136"/>
      <c r="M25" s="136"/>
    </row>
    <row r="26" spans="1:13" s="106" customFormat="1" x14ac:dyDescent="0.25">
      <c r="A26" s="17"/>
      <c r="B26" s="46" t="s">
        <v>217</v>
      </c>
      <c r="C26" s="136"/>
      <c r="D26" s="136"/>
      <c r="E26" s="136"/>
      <c r="F26" s="136"/>
      <c r="G26" s="136"/>
      <c r="H26" s="136"/>
      <c r="I26" s="136"/>
      <c r="J26" s="136"/>
      <c r="K26" s="136"/>
      <c r="L26" s="136"/>
      <c r="M26" s="136"/>
    </row>
    <row r="27" spans="1:13" s="106" customFormat="1" x14ac:dyDescent="0.25">
      <c r="A27" s="9"/>
      <c r="B27" s="9" t="s">
        <v>1</v>
      </c>
      <c r="C27" s="9"/>
      <c r="D27" s="15"/>
      <c r="E27" s="15"/>
      <c r="F27" s="15"/>
      <c r="G27" s="15"/>
      <c r="H27" s="7"/>
      <c r="I27" s="7"/>
      <c r="J27" s="8"/>
      <c r="K27" s="8"/>
      <c r="L27" s="7"/>
      <c r="M27" s="8"/>
    </row>
    <row r="28" spans="1:13" s="106" customFormat="1" x14ac:dyDescent="0.25">
      <c r="A28" s="4"/>
      <c r="B28" s="4"/>
      <c r="C28" s="56"/>
      <c r="D28" s="35"/>
      <c r="E28" s="56"/>
      <c r="F28" s="56"/>
      <c r="G28" s="56"/>
      <c r="H28" s="56"/>
      <c r="I28" s="4"/>
      <c r="J28" s="4"/>
      <c r="K28" s="4"/>
      <c r="L28" s="4"/>
      <c r="M28" s="4"/>
    </row>
    <row r="29" spans="1:13" s="106" customFormat="1" x14ac:dyDescent="0.25">
      <c r="A29" s="4"/>
      <c r="B29" s="190" t="s">
        <v>58</v>
      </c>
      <c r="C29" s="86" t="s">
        <v>57</v>
      </c>
      <c r="D29" s="79"/>
      <c r="E29" s="79"/>
      <c r="F29" s="79"/>
      <c r="G29" s="79"/>
      <c r="H29" s="79"/>
      <c r="I29" s="4"/>
      <c r="J29" s="79"/>
      <c r="K29" s="79"/>
      <c r="L29" s="79"/>
      <c r="M29" s="79"/>
    </row>
    <row r="30" spans="1:13" s="106" customFormat="1" x14ac:dyDescent="0.25">
      <c r="A30" s="4"/>
      <c r="B30" s="83">
        <f>C9*1000</f>
        <v>1000000</v>
      </c>
      <c r="C30" s="87"/>
      <c r="D30" s="79"/>
      <c r="E30" s="79"/>
      <c r="F30" s="79"/>
      <c r="G30" s="79"/>
      <c r="H30" s="79"/>
      <c r="I30" s="4"/>
      <c r="J30" s="79"/>
      <c r="K30" s="79"/>
      <c r="L30" s="79"/>
      <c r="M30" s="79"/>
    </row>
    <row r="31" spans="1:13" s="106" customFormat="1" x14ac:dyDescent="0.25">
      <c r="A31" s="4"/>
      <c r="B31" s="83">
        <f t="shared" ref="B31:B34" si="0">C10*1000</f>
        <v>1500000</v>
      </c>
      <c r="C31" s="87"/>
      <c r="D31" s="79"/>
      <c r="E31" s="79"/>
      <c r="F31" s="79"/>
      <c r="G31" s="79"/>
      <c r="H31" s="79"/>
      <c r="I31" s="4"/>
      <c r="J31" s="79"/>
      <c r="K31" s="79"/>
      <c r="L31" s="79"/>
      <c r="M31" s="79"/>
    </row>
    <row r="32" spans="1:13" s="106" customFormat="1" x14ac:dyDescent="0.25">
      <c r="A32" s="4"/>
      <c r="B32" s="83">
        <f t="shared" si="0"/>
        <v>2500000</v>
      </c>
      <c r="C32" s="87"/>
      <c r="D32" s="79"/>
      <c r="E32" s="79"/>
      <c r="F32" s="79"/>
      <c r="G32" s="79"/>
      <c r="H32" s="79"/>
      <c r="I32" s="4"/>
      <c r="J32" s="79"/>
      <c r="K32" s="79"/>
      <c r="L32" s="79"/>
      <c r="M32" s="79"/>
    </row>
    <row r="33" spans="1:25" s="106" customFormat="1" x14ac:dyDescent="0.25">
      <c r="A33" s="4"/>
      <c r="B33" s="83">
        <f t="shared" si="0"/>
        <v>3500000</v>
      </c>
      <c r="C33" s="87"/>
      <c r="D33" s="79"/>
      <c r="E33" s="79"/>
      <c r="F33" s="79"/>
      <c r="G33" s="79"/>
      <c r="H33" s="79"/>
      <c r="I33" s="4"/>
      <c r="J33" s="79"/>
      <c r="K33" s="79"/>
      <c r="L33" s="79"/>
      <c r="M33" s="79"/>
    </row>
    <row r="34" spans="1:25" s="106" customFormat="1" x14ac:dyDescent="0.25">
      <c r="A34" s="4"/>
      <c r="B34" s="83">
        <f t="shared" si="0"/>
        <v>5000000</v>
      </c>
      <c r="C34" s="87"/>
      <c r="D34" s="79"/>
      <c r="E34" s="79"/>
      <c r="F34" s="79"/>
      <c r="G34" s="79"/>
      <c r="H34" s="79"/>
      <c r="I34" s="4"/>
      <c r="J34" s="79"/>
      <c r="K34" s="79"/>
      <c r="L34" s="79"/>
      <c r="M34" s="79"/>
    </row>
    <row r="35" spans="1:25" s="106" customFormat="1" x14ac:dyDescent="0.25">
      <c r="A35" s="4"/>
      <c r="B35" s="4"/>
      <c r="C35" s="4"/>
      <c r="D35" s="79"/>
      <c r="E35" s="4"/>
      <c r="F35" s="4"/>
      <c r="G35" s="4"/>
      <c r="H35" s="4"/>
      <c r="I35" s="4"/>
      <c r="J35" s="4"/>
      <c r="K35" s="4"/>
      <c r="L35" s="4"/>
      <c r="M35" s="4"/>
    </row>
    <row r="36" spans="1:25" s="106" customFormat="1" x14ac:dyDescent="0.25">
      <c r="A36" s="4"/>
      <c r="B36" s="4"/>
      <c r="C36" s="4"/>
      <c r="D36" s="4"/>
      <c r="E36" s="4"/>
      <c r="F36" s="4"/>
      <c r="G36" s="4"/>
      <c r="H36" s="4"/>
      <c r="I36" s="4"/>
      <c r="J36" s="4"/>
      <c r="K36" s="4"/>
      <c r="L36" s="4"/>
      <c r="M36" s="4"/>
    </row>
    <row r="37" spans="1:25" x14ac:dyDescent="0.25">
      <c r="A37" s="17" t="s">
        <v>5</v>
      </c>
      <c r="B37" s="226" t="s">
        <v>121</v>
      </c>
      <c r="C37" s="226"/>
      <c r="D37" s="226"/>
      <c r="E37" s="226"/>
      <c r="F37" s="226"/>
      <c r="G37" s="226"/>
      <c r="H37" s="226"/>
      <c r="I37" s="226"/>
      <c r="J37" s="226"/>
      <c r="K37" s="226"/>
      <c r="L37" s="226"/>
      <c r="M37" s="226"/>
    </row>
    <row r="38" spans="1:25" x14ac:dyDescent="0.25">
      <c r="A38" s="9"/>
      <c r="B38" s="9" t="s">
        <v>1</v>
      </c>
      <c r="C38" s="9"/>
      <c r="D38" s="15"/>
      <c r="E38" s="15"/>
      <c r="F38" s="15"/>
      <c r="G38" s="15"/>
      <c r="H38" s="7"/>
      <c r="I38" s="7"/>
      <c r="J38" s="8"/>
      <c r="K38" s="8"/>
      <c r="L38" s="7"/>
      <c r="M38" s="8"/>
    </row>
    <row r="39" spans="1:25" x14ac:dyDescent="0.25">
      <c r="C39" s="35"/>
      <c r="D39" s="80"/>
      <c r="E39" s="35"/>
      <c r="F39" s="35"/>
      <c r="N39" s="4"/>
      <c r="O39" s="4"/>
      <c r="P39" s="4"/>
      <c r="Q39" s="4"/>
      <c r="R39" s="4"/>
      <c r="S39" s="4"/>
      <c r="T39" s="4"/>
      <c r="U39" s="4"/>
      <c r="V39" s="4"/>
      <c r="W39" s="4"/>
      <c r="X39" s="4"/>
      <c r="Y39" s="4"/>
    </row>
    <row r="40" spans="1:25" x14ac:dyDescent="0.25">
      <c r="B40" s="190" t="s">
        <v>58</v>
      </c>
      <c r="C40" s="86" t="s">
        <v>57</v>
      </c>
      <c r="D40" s="80"/>
      <c r="E40" s="80"/>
      <c r="F40" s="80"/>
      <c r="N40" s="4"/>
      <c r="O40" s="4"/>
      <c r="P40" s="4"/>
      <c r="Q40" s="4"/>
      <c r="R40" s="4"/>
      <c r="S40" s="4"/>
      <c r="T40" s="4"/>
      <c r="U40" s="4"/>
      <c r="V40" s="4"/>
      <c r="W40" s="4"/>
      <c r="X40" s="4"/>
      <c r="Y40" s="4"/>
    </row>
    <row r="41" spans="1:25" x14ac:dyDescent="0.25">
      <c r="B41" s="83">
        <f t="shared" ref="B41:C45" si="1">B30</f>
        <v>1000000</v>
      </c>
      <c r="C41" s="84">
        <f t="shared" si="1"/>
        <v>0</v>
      </c>
      <c r="D41" s="80"/>
      <c r="E41" s="80"/>
      <c r="F41" s="80"/>
      <c r="N41" s="4"/>
      <c r="O41" s="4"/>
      <c r="P41" s="4"/>
      <c r="Q41" s="4"/>
      <c r="R41" s="4"/>
      <c r="S41" s="4"/>
      <c r="T41" s="4"/>
      <c r="U41" s="4"/>
      <c r="V41" s="4"/>
      <c r="W41" s="4"/>
      <c r="X41" s="4"/>
      <c r="Y41" s="4"/>
    </row>
    <row r="42" spans="1:25" x14ac:dyDescent="0.25">
      <c r="B42" s="83">
        <f t="shared" si="1"/>
        <v>1500000</v>
      </c>
      <c r="C42" s="84">
        <f t="shared" si="1"/>
        <v>0</v>
      </c>
      <c r="D42" s="85"/>
      <c r="E42" s="80"/>
      <c r="F42" s="80"/>
      <c r="N42" s="4"/>
      <c r="O42" s="4"/>
      <c r="P42" s="4"/>
      <c r="Q42" s="4"/>
      <c r="R42" s="4"/>
      <c r="S42" s="4"/>
      <c r="T42" s="4"/>
      <c r="U42" s="4"/>
      <c r="V42" s="4"/>
      <c r="W42" s="4"/>
      <c r="X42" s="4"/>
      <c r="Y42" s="4"/>
    </row>
    <row r="43" spans="1:25" x14ac:dyDescent="0.25">
      <c r="B43" s="83">
        <f t="shared" si="1"/>
        <v>2500000</v>
      </c>
      <c r="C43" s="84">
        <f t="shared" si="1"/>
        <v>0</v>
      </c>
      <c r="D43" s="85"/>
      <c r="E43" s="80"/>
      <c r="F43" s="80"/>
      <c r="N43" s="4"/>
      <c r="O43" s="4"/>
      <c r="P43" s="4"/>
      <c r="Q43" s="4"/>
      <c r="R43" s="4"/>
      <c r="S43" s="4"/>
      <c r="T43" s="4"/>
      <c r="U43" s="4"/>
      <c r="V43" s="4"/>
      <c r="W43" s="4"/>
      <c r="X43" s="4"/>
      <c r="Y43" s="4"/>
    </row>
    <row r="44" spans="1:25" x14ac:dyDescent="0.25">
      <c r="B44" s="83">
        <f t="shared" si="1"/>
        <v>3500000</v>
      </c>
      <c r="C44" s="84">
        <f t="shared" si="1"/>
        <v>0</v>
      </c>
      <c r="D44" s="85"/>
      <c r="E44" s="80"/>
      <c r="F44" s="80"/>
      <c r="N44" s="4"/>
      <c r="O44" s="4"/>
      <c r="P44" s="4"/>
      <c r="Q44" s="4"/>
      <c r="R44" s="4"/>
      <c r="S44" s="4"/>
      <c r="T44" s="4"/>
      <c r="U44" s="4"/>
      <c r="V44" s="4"/>
      <c r="W44" s="4"/>
      <c r="X44" s="4"/>
      <c r="Y44" s="4"/>
    </row>
    <row r="45" spans="1:25" ht="15.75" customHeight="1" x14ac:dyDescent="0.25">
      <c r="B45" s="83">
        <f t="shared" si="1"/>
        <v>5000000</v>
      </c>
      <c r="C45" s="84">
        <f t="shared" si="1"/>
        <v>0</v>
      </c>
      <c r="D45" s="85"/>
      <c r="E45" s="80"/>
      <c r="F45" s="80"/>
      <c r="N45" s="4"/>
      <c r="O45" s="4"/>
      <c r="P45" s="4"/>
      <c r="Q45" s="4"/>
      <c r="R45" s="4"/>
      <c r="S45" s="4"/>
      <c r="T45" s="4"/>
      <c r="U45" s="4"/>
      <c r="V45" s="4"/>
      <c r="W45" s="4"/>
      <c r="X45" s="4"/>
      <c r="Y45" s="4"/>
    </row>
    <row r="46" spans="1:25" x14ac:dyDescent="0.25">
      <c r="C46" s="59"/>
      <c r="D46" s="59"/>
      <c r="E46" s="59"/>
      <c r="F46" s="59"/>
      <c r="N46" s="4"/>
      <c r="O46" s="4"/>
      <c r="P46" s="4"/>
      <c r="Q46" s="4"/>
      <c r="R46" s="4"/>
      <c r="S46" s="4"/>
      <c r="T46" s="4"/>
      <c r="U46" s="4"/>
      <c r="V46" s="4"/>
      <c r="W46" s="4"/>
      <c r="X46" s="4"/>
      <c r="Y46" s="4"/>
    </row>
    <row r="47" spans="1:25" x14ac:dyDescent="0.25">
      <c r="A47" s="17" t="s">
        <v>23</v>
      </c>
      <c r="B47" s="226" t="s">
        <v>300</v>
      </c>
      <c r="C47" s="226"/>
      <c r="D47" s="226"/>
      <c r="E47" s="226"/>
      <c r="F47" s="226"/>
      <c r="G47" s="226"/>
      <c r="H47" s="226"/>
      <c r="I47" s="226"/>
      <c r="J47" s="226"/>
      <c r="K47" s="226"/>
      <c r="L47" s="226"/>
      <c r="M47" s="226"/>
      <c r="N47" s="4"/>
      <c r="O47" s="4"/>
      <c r="P47" s="4"/>
      <c r="Q47" s="4"/>
      <c r="R47" s="4"/>
      <c r="S47" s="4"/>
      <c r="T47" s="4"/>
      <c r="U47" s="4"/>
      <c r="V47" s="4"/>
      <c r="W47" s="4"/>
      <c r="X47" s="4"/>
      <c r="Y47" s="4"/>
    </row>
    <row r="48" spans="1:25" x14ac:dyDescent="0.25">
      <c r="A48" s="9"/>
      <c r="B48" s="160" t="s">
        <v>186</v>
      </c>
      <c r="C48" s="160"/>
      <c r="D48" s="161"/>
      <c r="E48" s="161"/>
      <c r="F48" s="161"/>
      <c r="G48" s="161"/>
      <c r="H48" s="172"/>
      <c r="I48" s="172"/>
      <c r="J48" s="173"/>
      <c r="K48" s="173"/>
      <c r="L48" s="172"/>
      <c r="M48" s="8"/>
      <c r="N48" s="4"/>
      <c r="O48" s="4"/>
      <c r="P48" s="4"/>
      <c r="Q48" s="4"/>
      <c r="R48" s="4"/>
      <c r="S48" s="4"/>
      <c r="T48" s="4"/>
      <c r="U48" s="4"/>
      <c r="V48" s="4"/>
      <c r="W48" s="4"/>
      <c r="X48" s="4"/>
      <c r="Y48" s="4"/>
    </row>
    <row r="49" spans="1:25" x14ac:dyDescent="0.25">
      <c r="A49" s="57"/>
      <c r="C49" s="35"/>
      <c r="D49" s="35"/>
      <c r="E49" s="35"/>
      <c r="F49" s="35"/>
      <c r="N49" s="4"/>
      <c r="O49" s="4"/>
      <c r="P49" s="4"/>
      <c r="Q49" s="4"/>
      <c r="R49" s="4"/>
      <c r="S49" s="4"/>
      <c r="T49" s="4"/>
      <c r="U49" s="4"/>
      <c r="V49" s="4"/>
      <c r="W49" s="4"/>
      <c r="X49" s="4"/>
      <c r="Y49" s="4"/>
    </row>
    <row r="50" spans="1:25" x14ac:dyDescent="0.25">
      <c r="B50" s="190" t="s">
        <v>58</v>
      </c>
      <c r="C50" s="190" t="s">
        <v>57</v>
      </c>
      <c r="D50" s="80"/>
      <c r="N50" s="4"/>
      <c r="O50" s="4"/>
      <c r="P50" s="4"/>
      <c r="Q50" s="4"/>
      <c r="R50" s="4"/>
      <c r="S50" s="4"/>
      <c r="T50" s="4"/>
      <c r="U50" s="4"/>
      <c r="V50" s="4"/>
      <c r="W50" s="4"/>
      <c r="X50" s="4"/>
      <c r="Y50" s="4"/>
    </row>
    <row r="51" spans="1:25" x14ac:dyDescent="0.25">
      <c r="B51" s="83">
        <f>B41</f>
        <v>1000000</v>
      </c>
      <c r="C51" s="87">
        <f>C41</f>
        <v>0</v>
      </c>
      <c r="N51" s="4"/>
      <c r="O51" s="4"/>
      <c r="P51" s="4"/>
      <c r="Q51" s="4"/>
      <c r="R51" s="4"/>
      <c r="S51" s="4"/>
      <c r="T51" s="4"/>
      <c r="U51" s="4"/>
      <c r="V51" s="4"/>
      <c r="W51" s="4"/>
      <c r="X51" s="4"/>
      <c r="Y51" s="4"/>
    </row>
    <row r="52" spans="1:25" x14ac:dyDescent="0.25">
      <c r="B52" s="83">
        <f>B42</f>
        <v>1500000</v>
      </c>
      <c r="C52" s="87">
        <f>C42</f>
        <v>0</v>
      </c>
      <c r="D52" s="85"/>
      <c r="N52" s="4"/>
      <c r="O52" s="4"/>
      <c r="P52" s="4"/>
      <c r="Q52" s="4"/>
      <c r="R52" s="4"/>
      <c r="S52" s="4"/>
      <c r="T52" s="4"/>
      <c r="U52" s="4"/>
      <c r="V52" s="4"/>
      <c r="W52" s="4"/>
      <c r="X52" s="4"/>
      <c r="Y52" s="4"/>
    </row>
    <row r="53" spans="1:25" x14ac:dyDescent="0.25">
      <c r="A53" s="56"/>
      <c r="B53" s="88">
        <v>2000000</v>
      </c>
      <c r="C53" s="171"/>
      <c r="D53" s="85"/>
      <c r="E53" s="80"/>
      <c r="G53" s="81"/>
      <c r="N53" s="4"/>
      <c r="O53" s="4"/>
      <c r="P53" s="4"/>
      <c r="Q53" s="4"/>
      <c r="R53" s="4"/>
      <c r="S53" s="4"/>
      <c r="T53" s="4"/>
      <c r="U53" s="4"/>
      <c r="V53" s="4"/>
      <c r="W53" s="4"/>
      <c r="X53" s="4"/>
      <c r="Y53" s="4"/>
    </row>
    <row r="54" spans="1:25" x14ac:dyDescent="0.25">
      <c r="B54" s="83">
        <f t="shared" ref="B54:C56" si="2">B43</f>
        <v>2500000</v>
      </c>
      <c r="C54" s="87">
        <f t="shared" si="2"/>
        <v>0</v>
      </c>
      <c r="D54" s="85"/>
      <c r="E54" s="80"/>
      <c r="N54" s="4"/>
      <c r="O54" s="4"/>
      <c r="P54" s="4"/>
      <c r="Q54" s="4"/>
      <c r="R54" s="4"/>
      <c r="S54" s="4"/>
      <c r="T54" s="4"/>
      <c r="U54" s="4"/>
      <c r="V54" s="4"/>
      <c r="W54" s="4"/>
      <c r="X54" s="4"/>
      <c r="Y54" s="4"/>
    </row>
    <row r="55" spans="1:25" x14ac:dyDescent="0.25">
      <c r="B55" s="83">
        <f t="shared" si="2"/>
        <v>3500000</v>
      </c>
      <c r="C55" s="87">
        <f t="shared" si="2"/>
        <v>0</v>
      </c>
      <c r="D55" s="85"/>
      <c r="E55" s="80"/>
      <c r="N55" s="4"/>
      <c r="O55" s="4"/>
      <c r="P55" s="4"/>
      <c r="Q55" s="4"/>
      <c r="R55" s="4"/>
      <c r="S55" s="4"/>
      <c r="T55" s="4"/>
      <c r="U55" s="4"/>
      <c r="V55" s="4"/>
      <c r="W55" s="4"/>
      <c r="X55" s="4"/>
      <c r="Y55" s="4"/>
    </row>
    <row r="56" spans="1:25" x14ac:dyDescent="0.25">
      <c r="B56" s="83">
        <f t="shared" si="2"/>
        <v>5000000</v>
      </c>
      <c r="C56" s="87">
        <f t="shared" si="2"/>
        <v>0</v>
      </c>
      <c r="D56" s="85"/>
      <c r="E56" s="80"/>
      <c r="N56" s="4"/>
      <c r="O56" s="4"/>
      <c r="P56" s="4"/>
      <c r="Q56" s="4"/>
      <c r="R56" s="4"/>
      <c r="S56" s="4"/>
      <c r="T56" s="4"/>
      <c r="U56" s="4"/>
      <c r="V56" s="4"/>
      <c r="W56" s="4"/>
      <c r="X56" s="4"/>
      <c r="Y56" s="4"/>
    </row>
    <row r="57" spans="1:25" x14ac:dyDescent="0.25">
      <c r="N57" s="4"/>
      <c r="O57" s="4"/>
      <c r="P57" s="4"/>
      <c r="Q57" s="4"/>
      <c r="R57" s="4"/>
      <c r="S57" s="4"/>
      <c r="T57" s="4"/>
      <c r="U57" s="4"/>
      <c r="V57" s="4"/>
      <c r="W57" s="4"/>
      <c r="X57" s="4"/>
      <c r="Y57" s="4"/>
    </row>
    <row r="58" spans="1:25" x14ac:dyDescent="0.25">
      <c r="A58" s="56"/>
      <c r="N58" s="4"/>
      <c r="O58" s="4"/>
      <c r="P58" s="4"/>
      <c r="Q58" s="4"/>
      <c r="R58" s="4"/>
      <c r="S58" s="4"/>
      <c r="T58" s="4"/>
      <c r="U58" s="4"/>
      <c r="V58" s="4"/>
      <c r="W58" s="4"/>
      <c r="X58" s="4"/>
      <c r="Y58" s="4"/>
    </row>
    <row r="59" spans="1:25" x14ac:dyDescent="0.25">
      <c r="A59" s="56"/>
      <c r="N59" s="4"/>
      <c r="O59" s="4"/>
      <c r="P59" s="4"/>
      <c r="Q59" s="4"/>
      <c r="R59" s="4"/>
      <c r="S59" s="4"/>
      <c r="T59" s="4"/>
      <c r="U59" s="4"/>
      <c r="V59" s="4"/>
      <c r="W59" s="4"/>
      <c r="X59" s="4"/>
      <c r="Y59" s="4"/>
    </row>
    <row r="60" spans="1:25" x14ac:dyDescent="0.25">
      <c r="N60" s="4"/>
      <c r="O60" s="4"/>
      <c r="P60" s="4"/>
      <c r="Q60" s="4"/>
      <c r="R60" s="4"/>
      <c r="S60" s="4"/>
      <c r="T60" s="4"/>
      <c r="U60" s="4"/>
      <c r="V60" s="4"/>
      <c r="W60" s="4"/>
      <c r="X60" s="4"/>
      <c r="Y60" s="4"/>
    </row>
    <row r="61" spans="1:25" x14ac:dyDescent="0.25">
      <c r="A61" s="82"/>
      <c r="N61" s="4"/>
      <c r="O61" s="4"/>
      <c r="P61" s="4"/>
      <c r="Q61" s="4"/>
      <c r="R61" s="4"/>
      <c r="S61" s="4"/>
      <c r="T61" s="4"/>
      <c r="U61" s="4"/>
      <c r="V61" s="4"/>
      <c r="W61" s="4"/>
      <c r="X61" s="4"/>
      <c r="Y61" s="4"/>
    </row>
    <row r="62" spans="1:25" x14ac:dyDescent="0.25">
      <c r="A62" s="82"/>
      <c r="N62" s="4"/>
      <c r="O62" s="4"/>
      <c r="P62" s="4"/>
      <c r="Q62" s="4"/>
      <c r="R62" s="4"/>
      <c r="S62" s="4"/>
      <c r="T62" s="4"/>
      <c r="U62" s="4"/>
      <c r="V62" s="4"/>
      <c r="W62" s="4"/>
      <c r="X62" s="4"/>
      <c r="Y62" s="4"/>
    </row>
    <row r="63" spans="1:25" x14ac:dyDescent="0.25">
      <c r="N63" s="4"/>
      <c r="O63" s="4"/>
      <c r="P63" s="4"/>
      <c r="Q63" s="4"/>
      <c r="R63" s="4"/>
      <c r="S63" s="4"/>
      <c r="T63" s="4"/>
      <c r="U63" s="4"/>
      <c r="V63" s="4"/>
      <c r="W63" s="4"/>
      <c r="X63" s="4"/>
      <c r="Y63" s="4"/>
    </row>
    <row r="64" spans="1:25" ht="15.75" customHeight="1" x14ac:dyDescent="0.25">
      <c r="N64" s="4"/>
      <c r="O64" s="4"/>
      <c r="P64" s="4"/>
      <c r="Q64" s="4"/>
      <c r="R64" s="4"/>
      <c r="S64" s="4"/>
      <c r="T64" s="4"/>
      <c r="U64" s="4"/>
      <c r="V64" s="4"/>
      <c r="W64" s="4"/>
      <c r="X64" s="4"/>
      <c r="Y64" s="4"/>
    </row>
    <row r="65" spans="14:25" ht="15.75" customHeight="1" x14ac:dyDescent="0.25">
      <c r="N65" s="4"/>
      <c r="O65" s="4"/>
      <c r="P65" s="4"/>
      <c r="Q65" s="4"/>
      <c r="R65" s="4"/>
      <c r="S65" s="4"/>
      <c r="T65" s="4"/>
      <c r="U65" s="4"/>
      <c r="V65" s="4"/>
      <c r="W65" s="4"/>
      <c r="X65" s="4"/>
      <c r="Y65" s="4"/>
    </row>
    <row r="66" spans="14:25" ht="15.75" customHeight="1" x14ac:dyDescent="0.25">
      <c r="N66" s="4"/>
      <c r="O66" s="4"/>
      <c r="P66" s="4"/>
      <c r="Q66" s="4"/>
      <c r="R66" s="4"/>
      <c r="S66" s="4"/>
      <c r="T66" s="4"/>
      <c r="U66" s="4"/>
      <c r="V66" s="4"/>
      <c r="W66" s="4"/>
      <c r="X66" s="4"/>
      <c r="Y66" s="4"/>
    </row>
    <row r="67" spans="14:25" ht="15.75" customHeight="1" x14ac:dyDescent="0.25">
      <c r="N67" s="4"/>
      <c r="O67" s="4"/>
      <c r="P67" s="4"/>
      <c r="Q67" s="4"/>
      <c r="R67" s="4"/>
      <c r="S67" s="4"/>
      <c r="T67" s="4"/>
      <c r="U67" s="4"/>
      <c r="V67" s="4"/>
      <c r="W67" s="4"/>
      <c r="X67" s="4"/>
      <c r="Y67" s="4"/>
    </row>
    <row r="68" spans="14:25" ht="15.75" customHeight="1" x14ac:dyDescent="0.25">
      <c r="N68" s="4"/>
      <c r="O68" s="4"/>
      <c r="P68" s="4"/>
      <c r="Q68" s="4"/>
      <c r="R68" s="4"/>
      <c r="S68" s="4"/>
      <c r="T68" s="4"/>
      <c r="U68" s="4"/>
      <c r="V68" s="4"/>
      <c r="W68" s="4"/>
      <c r="X68" s="4"/>
      <c r="Y68" s="4"/>
    </row>
    <row r="69" spans="14:25" ht="15.75" customHeight="1" x14ac:dyDescent="0.25">
      <c r="N69" s="4"/>
      <c r="O69" s="4"/>
      <c r="P69" s="4"/>
      <c r="Q69" s="4"/>
      <c r="R69" s="4"/>
      <c r="S69" s="4"/>
      <c r="T69" s="4"/>
      <c r="U69" s="4"/>
      <c r="V69" s="4"/>
      <c r="W69" s="4"/>
      <c r="X69" s="4"/>
      <c r="Y69" s="4"/>
    </row>
    <row r="70" spans="14:25" ht="15.75" customHeight="1" x14ac:dyDescent="0.25">
      <c r="N70" s="4"/>
      <c r="O70" s="4"/>
      <c r="P70" s="4"/>
      <c r="Q70" s="4"/>
      <c r="R70" s="4"/>
      <c r="S70" s="4"/>
      <c r="T70" s="4"/>
      <c r="U70" s="4"/>
      <c r="V70" s="4"/>
      <c r="W70" s="4"/>
      <c r="X70" s="4"/>
      <c r="Y70" s="4"/>
    </row>
    <row r="71" spans="14:25" ht="15.75" customHeight="1" x14ac:dyDescent="0.25">
      <c r="N71" s="4"/>
      <c r="O71" s="4"/>
      <c r="P71" s="4"/>
      <c r="Q71" s="4"/>
      <c r="R71" s="4"/>
      <c r="S71" s="4"/>
      <c r="T71" s="4"/>
      <c r="U71" s="4"/>
      <c r="V71" s="4"/>
      <c r="W71" s="4"/>
      <c r="X71" s="4"/>
      <c r="Y71" s="4"/>
    </row>
    <row r="72" spans="14:25" ht="15.75" customHeight="1" x14ac:dyDescent="0.25">
      <c r="N72" s="4"/>
      <c r="O72" s="4"/>
      <c r="P72" s="4"/>
      <c r="Q72" s="4"/>
      <c r="R72" s="4"/>
      <c r="S72" s="4"/>
      <c r="T72" s="4"/>
      <c r="U72" s="4"/>
      <c r="V72" s="4"/>
      <c r="W72" s="4"/>
      <c r="X72" s="4"/>
      <c r="Y72" s="4"/>
    </row>
    <row r="73" spans="14:25" ht="15.75" customHeight="1" x14ac:dyDescent="0.25">
      <c r="N73" s="4"/>
      <c r="O73" s="4"/>
      <c r="P73" s="4"/>
      <c r="Q73" s="4"/>
      <c r="R73" s="4"/>
      <c r="S73" s="4"/>
      <c r="T73" s="4"/>
      <c r="U73" s="4"/>
      <c r="V73" s="4"/>
      <c r="W73" s="4"/>
      <c r="X73" s="4"/>
      <c r="Y73" s="4"/>
    </row>
    <row r="74" spans="14:25" ht="15.75" customHeight="1" x14ac:dyDescent="0.25">
      <c r="N74" s="4"/>
      <c r="O74" s="4"/>
      <c r="P74" s="4"/>
      <c r="Q74" s="4"/>
      <c r="R74" s="4"/>
      <c r="S74" s="4"/>
      <c r="T74" s="4"/>
      <c r="U74" s="4"/>
      <c r="V74" s="4"/>
      <c r="W74" s="4"/>
      <c r="X74" s="4"/>
      <c r="Y74" s="4"/>
    </row>
    <row r="75" spans="14:25" ht="15.75" customHeight="1" x14ac:dyDescent="0.25">
      <c r="N75" s="4"/>
      <c r="O75" s="4"/>
      <c r="P75" s="4"/>
      <c r="Q75" s="4"/>
      <c r="R75" s="4"/>
      <c r="S75" s="4"/>
      <c r="T75" s="4"/>
      <c r="U75" s="4"/>
      <c r="V75" s="4"/>
      <c r="W75" s="4"/>
      <c r="X75" s="4"/>
      <c r="Y75" s="4"/>
    </row>
    <row r="76" spans="14:25" ht="15.75" customHeight="1" x14ac:dyDescent="0.25"/>
    <row r="77" spans="14:25" ht="15.75" customHeight="1" x14ac:dyDescent="0.25"/>
    <row r="78" spans="14:25" ht="15.75" customHeight="1" x14ac:dyDescent="0.25"/>
    <row r="79" spans="14:25" ht="15.75" customHeight="1" x14ac:dyDescent="0.25"/>
    <row r="80" spans="14:25" ht="15.75" customHeight="1" x14ac:dyDescent="0.25"/>
    <row r="81" ht="15.75" customHeight="1" x14ac:dyDescent="0.25"/>
    <row r="82" ht="15.75" customHeight="1" x14ac:dyDescent="0.25"/>
  </sheetData>
  <mergeCells count="9">
    <mergeCell ref="A4:M4"/>
    <mergeCell ref="B47:M47"/>
    <mergeCell ref="B19:M19"/>
    <mergeCell ref="B22:M22"/>
    <mergeCell ref="B37:M37"/>
    <mergeCell ref="B6:C6"/>
    <mergeCell ref="D6:D7"/>
    <mergeCell ref="E6:E7"/>
    <mergeCell ref="F6:F7"/>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2639-0E96-4E57-BA1F-470A21099C1D}">
  <dimension ref="A1:M52"/>
  <sheetViews>
    <sheetView zoomScale="110" zoomScaleNormal="110" workbookViewId="0"/>
  </sheetViews>
  <sheetFormatPr defaultColWidth="8.85546875" defaultRowHeight="15.75" x14ac:dyDescent="0.25"/>
  <cols>
    <col min="1" max="1" width="10.28515625" style="4" customWidth="1"/>
    <col min="2" max="4" width="15.28515625" style="4" customWidth="1"/>
    <col min="5" max="5" width="14.28515625" style="4" customWidth="1"/>
    <col min="6" max="12" width="14.5703125" style="4" customWidth="1"/>
    <col min="13" max="13" width="10.42578125" style="4" customWidth="1"/>
    <col min="14" max="14" width="8.28515625" style="4" customWidth="1"/>
    <col min="15" max="15" width="8.85546875" style="4"/>
    <col min="16" max="16" width="18.28515625" style="4" bestFit="1" customWidth="1"/>
    <col min="17" max="17" width="10.28515625" style="4" customWidth="1"/>
    <col min="18" max="18" width="10.5703125" style="4" customWidth="1"/>
    <col min="19" max="16384" width="8.85546875" style="4"/>
  </cols>
  <sheetData>
    <row r="1" spans="1:13" ht="18.75" x14ac:dyDescent="0.3">
      <c r="A1" s="1" t="s">
        <v>187</v>
      </c>
      <c r="B1" s="2"/>
      <c r="C1" s="9" t="s">
        <v>0</v>
      </c>
      <c r="D1" s="2"/>
      <c r="E1" s="2"/>
      <c r="F1" s="2"/>
      <c r="G1" s="2"/>
      <c r="H1" s="2"/>
      <c r="I1" s="2"/>
      <c r="J1" s="2"/>
      <c r="K1" s="3"/>
      <c r="L1" s="3"/>
      <c r="M1" s="3"/>
    </row>
    <row r="2" spans="1:13" x14ac:dyDescent="0.25">
      <c r="A2" s="25"/>
      <c r="B2" s="7"/>
      <c r="C2" s="7"/>
      <c r="D2" s="7"/>
      <c r="E2" s="7"/>
      <c r="F2" s="7"/>
      <c r="G2" s="7"/>
      <c r="H2" s="92"/>
      <c r="I2" s="92"/>
      <c r="J2" s="15"/>
      <c r="K2" s="15"/>
      <c r="L2" s="15"/>
      <c r="M2" s="15"/>
    </row>
    <row r="3" spans="1:13" ht="31.15" customHeight="1" x14ac:dyDescent="0.25">
      <c r="A3" s="211" t="s">
        <v>188</v>
      </c>
      <c r="B3" s="211"/>
      <c r="C3" s="211"/>
      <c r="D3" s="211"/>
      <c r="E3" s="211"/>
      <c r="F3" s="211"/>
      <c r="G3" s="211"/>
      <c r="H3" s="211"/>
      <c r="I3" s="211"/>
      <c r="J3" s="211"/>
      <c r="K3" s="211"/>
      <c r="L3" s="8"/>
      <c r="M3" s="8"/>
    </row>
    <row r="4" spans="1:13" x14ac:dyDescent="0.25">
      <c r="A4" s="9"/>
      <c r="B4" s="238" t="s">
        <v>190</v>
      </c>
      <c r="C4" s="238"/>
      <c r="D4" s="238" t="s">
        <v>191</v>
      </c>
      <c r="E4" s="238"/>
      <c r="F4" s="7"/>
      <c r="G4" s="8"/>
      <c r="H4" s="8"/>
      <c r="I4" s="8"/>
      <c r="J4" s="8"/>
      <c r="K4" s="8"/>
      <c r="L4" s="8"/>
      <c r="M4" s="8"/>
    </row>
    <row r="5" spans="1:13" x14ac:dyDescent="0.25">
      <c r="A5" s="9"/>
      <c r="B5" s="237" t="s">
        <v>195</v>
      </c>
      <c r="C5" s="237"/>
      <c r="D5" s="237" t="s">
        <v>192</v>
      </c>
      <c r="E5" s="237"/>
      <c r="F5" s="7"/>
      <c r="G5" s="8"/>
      <c r="H5" s="8"/>
      <c r="I5" s="8"/>
      <c r="J5" s="8"/>
      <c r="K5" s="8"/>
      <c r="L5" s="8"/>
      <c r="M5" s="8"/>
    </row>
    <row r="6" spans="1:13" x14ac:dyDescent="0.25">
      <c r="A6" s="9"/>
      <c r="B6" s="237" t="s">
        <v>196</v>
      </c>
      <c r="C6" s="237"/>
      <c r="D6" s="237" t="s">
        <v>193</v>
      </c>
      <c r="E6" s="237"/>
      <c r="F6" s="7"/>
      <c r="G6" s="8"/>
      <c r="H6" s="8"/>
      <c r="I6" s="8"/>
      <c r="J6" s="8"/>
      <c r="K6" s="8"/>
      <c r="L6" s="8"/>
      <c r="M6" s="8"/>
    </row>
    <row r="7" spans="1:13" x14ac:dyDescent="0.25">
      <c r="A7" s="9"/>
      <c r="B7" s="237" t="s">
        <v>197</v>
      </c>
      <c r="C7" s="237"/>
      <c r="D7" s="237" t="s">
        <v>194</v>
      </c>
      <c r="E7" s="237"/>
      <c r="F7" s="7"/>
      <c r="G7" s="8"/>
      <c r="H7" s="8"/>
      <c r="I7" s="8"/>
      <c r="J7" s="8"/>
      <c r="K7" s="8"/>
      <c r="L7" s="8"/>
      <c r="M7" s="8"/>
    </row>
    <row r="8" spans="1:13" x14ac:dyDescent="0.25">
      <c r="A8" s="8"/>
      <c r="B8" s="143"/>
      <c r="C8" s="148"/>
      <c r="D8" s="7"/>
      <c r="E8" s="7"/>
      <c r="F8" s="7"/>
      <c r="G8" s="7"/>
      <c r="H8" s="7"/>
      <c r="I8" s="8"/>
      <c r="J8" s="8"/>
      <c r="K8" s="8"/>
      <c r="L8" s="8"/>
      <c r="M8" s="8"/>
    </row>
    <row r="9" spans="1:13" x14ac:dyDescent="0.25">
      <c r="A9" s="7" t="s">
        <v>189</v>
      </c>
      <c r="B9" s="143"/>
      <c r="C9" s="148"/>
      <c r="D9" s="7"/>
      <c r="E9" s="7"/>
      <c r="F9" s="7"/>
      <c r="G9" s="7"/>
      <c r="H9" s="7"/>
      <c r="I9" s="8"/>
      <c r="J9" s="8"/>
      <c r="K9" s="8"/>
      <c r="L9" s="8"/>
      <c r="M9" s="8"/>
    </row>
    <row r="10" spans="1:13" x14ac:dyDescent="0.25">
      <c r="A10" s="7"/>
      <c r="B10" s="143"/>
      <c r="C10" s="148"/>
      <c r="D10" s="7"/>
      <c r="E10" s="7"/>
      <c r="F10" s="7"/>
      <c r="G10" s="7"/>
      <c r="H10" s="7"/>
      <c r="I10" s="8"/>
      <c r="J10" s="8"/>
      <c r="K10" s="8"/>
      <c r="L10" s="8"/>
      <c r="M10" s="8"/>
    </row>
    <row r="11" spans="1:13" ht="31.15" customHeight="1" x14ac:dyDescent="0.25">
      <c r="A11" s="7"/>
      <c r="B11" s="183" t="s">
        <v>198</v>
      </c>
      <c r="C11" s="183" t="s">
        <v>199</v>
      </c>
      <c r="D11" s="183" t="s">
        <v>114</v>
      </c>
      <c r="E11" s="7"/>
      <c r="F11" s="7"/>
      <c r="G11" s="7"/>
      <c r="H11" s="7"/>
      <c r="I11" s="8"/>
      <c r="J11" s="8"/>
      <c r="K11" s="8"/>
      <c r="L11" s="8"/>
      <c r="M11" s="8"/>
    </row>
    <row r="12" spans="1:13" x14ac:dyDescent="0.25">
      <c r="A12" s="7"/>
      <c r="B12" s="75" t="s">
        <v>200</v>
      </c>
      <c r="C12" s="78">
        <v>2500</v>
      </c>
      <c r="D12" s="78">
        <v>1200</v>
      </c>
      <c r="E12" s="7"/>
      <c r="F12" s="7"/>
      <c r="G12" s="7"/>
      <c r="H12" s="7"/>
      <c r="I12" s="8"/>
      <c r="J12" s="8"/>
      <c r="K12" s="8"/>
      <c r="L12" s="8"/>
      <c r="M12" s="8"/>
    </row>
    <row r="13" spans="1:13" x14ac:dyDescent="0.25">
      <c r="A13" s="7"/>
      <c r="B13" s="75" t="s">
        <v>201</v>
      </c>
      <c r="C13" s="78">
        <v>10000</v>
      </c>
      <c r="D13" s="78">
        <v>8000</v>
      </c>
      <c r="E13" s="7"/>
      <c r="F13" s="7"/>
      <c r="G13" s="7"/>
      <c r="H13" s="7"/>
      <c r="I13" s="8"/>
      <c r="J13" s="8"/>
      <c r="K13" s="8"/>
      <c r="L13" s="8"/>
      <c r="M13" s="8"/>
    </row>
    <row r="14" spans="1:13" x14ac:dyDescent="0.25">
      <c r="A14" s="7"/>
      <c r="B14" s="75" t="s">
        <v>202</v>
      </c>
      <c r="C14" s="78">
        <v>1000</v>
      </c>
      <c r="D14" s="207">
        <v>400</v>
      </c>
      <c r="E14" s="7"/>
      <c r="F14" s="7"/>
      <c r="G14" s="7"/>
      <c r="H14" s="7"/>
      <c r="I14" s="8"/>
      <c r="J14" s="8"/>
      <c r="K14" s="8"/>
      <c r="L14" s="8"/>
      <c r="M14" s="8"/>
    </row>
    <row r="15" spans="1:13" x14ac:dyDescent="0.25">
      <c r="A15" s="7"/>
      <c r="B15" s="75" t="s">
        <v>203</v>
      </c>
      <c r="C15" s="78">
        <v>4000</v>
      </c>
      <c r="D15" s="78">
        <v>1600</v>
      </c>
      <c r="E15" s="7"/>
      <c r="F15" s="7"/>
      <c r="G15" s="7"/>
      <c r="H15" s="7"/>
      <c r="I15" s="8"/>
      <c r="J15" s="8"/>
      <c r="K15" s="8"/>
      <c r="L15" s="8"/>
      <c r="M15" s="8"/>
    </row>
    <row r="16" spans="1:13" x14ac:dyDescent="0.25">
      <c r="A16" s="8"/>
      <c r="B16" s="75" t="s">
        <v>204</v>
      </c>
      <c r="C16" s="78">
        <v>8000</v>
      </c>
      <c r="D16" s="78">
        <v>3000</v>
      </c>
      <c r="E16" s="7"/>
      <c r="F16" s="7"/>
      <c r="G16" s="7"/>
      <c r="H16" s="7"/>
      <c r="I16" s="8"/>
      <c r="J16" s="8"/>
      <c r="K16" s="8"/>
      <c r="L16" s="8"/>
      <c r="M16" s="8"/>
    </row>
    <row r="17" spans="1:13" x14ac:dyDescent="0.25">
      <c r="A17" s="8"/>
      <c r="B17" s="174"/>
      <c r="C17" s="175"/>
      <c r="D17" s="175"/>
      <c r="E17" s="7"/>
      <c r="F17" s="7"/>
      <c r="G17" s="7"/>
      <c r="H17" s="7"/>
      <c r="I17" s="8"/>
      <c r="J17" s="8"/>
      <c r="K17" s="8"/>
      <c r="L17" s="8"/>
      <c r="M17" s="8"/>
    </row>
    <row r="18" spans="1:13" x14ac:dyDescent="0.25">
      <c r="A18" s="7" t="s">
        <v>4</v>
      </c>
      <c r="B18" s="7" t="s">
        <v>205</v>
      </c>
      <c r="C18" s="7"/>
      <c r="D18" s="7"/>
      <c r="E18" s="7"/>
      <c r="F18" s="7"/>
      <c r="G18" s="7"/>
      <c r="H18" s="7"/>
      <c r="I18" s="8"/>
      <c r="J18" s="8"/>
      <c r="K18" s="8"/>
      <c r="L18" s="8"/>
      <c r="M18" s="8"/>
    </row>
    <row r="19" spans="1:13" x14ac:dyDescent="0.25">
      <c r="A19" s="9"/>
      <c r="B19" s="9" t="s">
        <v>1</v>
      </c>
      <c r="C19" s="9"/>
      <c r="D19" s="15"/>
      <c r="E19" s="15"/>
      <c r="F19" s="7"/>
      <c r="G19" s="7"/>
      <c r="H19" s="8"/>
      <c r="I19" s="8"/>
      <c r="J19" s="8"/>
      <c r="K19" s="8"/>
      <c r="L19" s="8"/>
      <c r="M19" s="8"/>
    </row>
    <row r="20" spans="1:13" x14ac:dyDescent="0.25">
      <c r="A20" s="134"/>
      <c r="B20" s="120"/>
      <c r="C20" s="120"/>
      <c r="D20" s="120"/>
      <c r="E20" s="120"/>
      <c r="F20" s="120"/>
      <c r="G20" s="120"/>
      <c r="H20" s="120"/>
      <c r="I20" s="120"/>
      <c r="J20" s="120"/>
      <c r="K20" s="120"/>
      <c r="L20" s="120"/>
      <c r="M20" s="120"/>
    </row>
    <row r="21" spans="1:13" x14ac:dyDescent="0.25">
      <c r="A21" s="134"/>
      <c r="B21" s="120"/>
      <c r="C21" s="120"/>
      <c r="D21" s="120"/>
      <c r="E21" s="120"/>
      <c r="F21" s="120"/>
      <c r="G21" s="120"/>
      <c r="H21" s="120"/>
      <c r="I21" s="120"/>
      <c r="J21" s="120"/>
      <c r="K21" s="120"/>
      <c r="L21" s="120"/>
      <c r="M21" s="120"/>
    </row>
    <row r="22" spans="1:13" x14ac:dyDescent="0.25">
      <c r="A22" s="120"/>
      <c r="B22" s="120"/>
      <c r="C22" s="120"/>
      <c r="D22" s="120"/>
      <c r="E22" s="120"/>
      <c r="F22" s="120"/>
      <c r="G22" s="120"/>
      <c r="H22" s="120"/>
      <c r="I22" s="120"/>
      <c r="J22" s="120"/>
      <c r="K22" s="120"/>
      <c r="L22" s="120"/>
      <c r="M22" s="120"/>
    </row>
    <row r="23" spans="1:13" x14ac:dyDescent="0.25">
      <c r="A23" s="7" t="s">
        <v>206</v>
      </c>
      <c r="B23" s="143"/>
      <c r="C23" s="148"/>
      <c r="D23" s="7"/>
      <c r="E23" s="7"/>
      <c r="F23" s="7"/>
      <c r="G23" s="7"/>
      <c r="H23" s="7"/>
      <c r="I23" s="8"/>
      <c r="J23" s="8"/>
      <c r="K23" s="8"/>
      <c r="L23" s="8"/>
      <c r="M23" s="8"/>
    </row>
    <row r="24" spans="1:13" x14ac:dyDescent="0.25">
      <c r="A24" s="7"/>
      <c r="B24" s="143"/>
      <c r="C24" s="148"/>
      <c r="D24" s="7"/>
      <c r="E24" s="7"/>
      <c r="F24" s="7"/>
      <c r="G24" s="7"/>
      <c r="H24" s="7"/>
      <c r="I24" s="8"/>
      <c r="J24" s="8"/>
      <c r="K24" s="8"/>
      <c r="L24" s="8"/>
      <c r="M24" s="8"/>
    </row>
    <row r="25" spans="1:13" x14ac:dyDescent="0.25">
      <c r="A25" s="20" t="s">
        <v>242</v>
      </c>
      <c r="B25" s="143"/>
      <c r="C25" s="176">
        <v>600</v>
      </c>
      <c r="D25" s="7" t="s">
        <v>247</v>
      </c>
      <c r="E25" s="7"/>
      <c r="F25" s="7"/>
      <c r="G25" s="7"/>
      <c r="H25" s="7"/>
      <c r="I25" s="8"/>
      <c r="J25" s="8"/>
      <c r="K25" s="8"/>
      <c r="L25" s="8"/>
      <c r="M25" s="8"/>
    </row>
    <row r="26" spans="1:13" x14ac:dyDescent="0.25">
      <c r="A26" s="20" t="s">
        <v>243</v>
      </c>
      <c r="B26" s="143"/>
      <c r="C26" s="148"/>
      <c r="D26" s="54">
        <v>1.25</v>
      </c>
      <c r="E26" s="7" t="s">
        <v>207</v>
      </c>
      <c r="F26" s="7"/>
      <c r="G26" s="7"/>
      <c r="H26" s="7"/>
      <c r="I26" s="8"/>
      <c r="J26" s="8"/>
      <c r="K26" s="8"/>
      <c r="L26" s="8"/>
      <c r="M26" s="8"/>
    </row>
    <row r="27" spans="1:13" x14ac:dyDescent="0.25">
      <c r="A27" s="7"/>
      <c r="B27" s="143"/>
      <c r="C27" s="148"/>
      <c r="D27" s="7"/>
      <c r="E27" s="7"/>
      <c r="F27" s="7"/>
      <c r="G27" s="7"/>
      <c r="H27" s="7"/>
      <c r="I27" s="8"/>
      <c r="J27" s="8"/>
      <c r="K27" s="8"/>
      <c r="L27" s="8"/>
      <c r="M27" s="8"/>
    </row>
    <row r="28" spans="1:13" x14ac:dyDescent="0.25">
      <c r="A28" s="7" t="s">
        <v>2</v>
      </c>
      <c r="B28" s="7" t="s">
        <v>208</v>
      </c>
      <c r="C28" s="7"/>
      <c r="D28" s="7"/>
      <c r="E28" s="7"/>
      <c r="F28" s="7"/>
      <c r="G28" s="7"/>
      <c r="H28" s="7"/>
      <c r="I28" s="8"/>
      <c r="J28" s="8"/>
      <c r="K28" s="8"/>
      <c r="L28" s="8"/>
      <c r="M28" s="8"/>
    </row>
    <row r="29" spans="1:13" x14ac:dyDescent="0.25">
      <c r="A29" s="9"/>
      <c r="B29" s="9" t="s">
        <v>1</v>
      </c>
      <c r="C29" s="9"/>
      <c r="D29" s="15"/>
      <c r="E29" s="15"/>
      <c r="F29" s="7"/>
      <c r="G29" s="7"/>
      <c r="H29" s="8"/>
      <c r="I29" s="8"/>
      <c r="J29" s="8"/>
      <c r="K29" s="8"/>
      <c r="L29" s="8"/>
      <c r="M29" s="8"/>
    </row>
    <row r="30" spans="1:13" x14ac:dyDescent="0.25">
      <c r="A30" s="134"/>
      <c r="B30" s="120"/>
      <c r="C30" s="120"/>
      <c r="D30" s="120"/>
      <c r="E30" s="120"/>
      <c r="F30" s="120"/>
      <c r="G30" s="120"/>
      <c r="H30" s="120"/>
      <c r="I30" s="120"/>
      <c r="J30" s="120"/>
      <c r="K30" s="120"/>
      <c r="L30" s="120"/>
      <c r="M30" s="120"/>
    </row>
    <row r="31" spans="1:13" x14ac:dyDescent="0.25">
      <c r="A31" s="134"/>
      <c r="B31" s="120"/>
      <c r="C31" s="120"/>
      <c r="D31" s="120"/>
      <c r="E31" s="120"/>
      <c r="F31" s="120"/>
      <c r="G31" s="120"/>
      <c r="H31" s="120"/>
      <c r="I31" s="120"/>
      <c r="J31" s="120"/>
      <c r="K31" s="120"/>
      <c r="L31" s="120"/>
      <c r="M31" s="120"/>
    </row>
    <row r="32" spans="1:13" x14ac:dyDescent="0.25">
      <c r="A32" s="120"/>
      <c r="B32" s="120"/>
      <c r="C32" s="120"/>
      <c r="D32" s="120"/>
      <c r="E32" s="120"/>
      <c r="F32" s="120"/>
      <c r="G32" s="120"/>
      <c r="H32" s="120"/>
      <c r="I32" s="120"/>
      <c r="J32" s="120"/>
      <c r="K32" s="120"/>
      <c r="L32" s="120"/>
      <c r="M32" s="120"/>
    </row>
    <row r="33" spans="1:13" x14ac:dyDescent="0.25">
      <c r="A33" s="7" t="s">
        <v>209</v>
      </c>
      <c r="B33" s="8"/>
      <c r="C33" s="8"/>
      <c r="D33" s="8"/>
      <c r="E33" s="8"/>
      <c r="F33" s="8"/>
      <c r="G33" s="8"/>
      <c r="H33" s="8"/>
      <c r="I33" s="8"/>
      <c r="J33" s="8"/>
      <c r="K33" s="8"/>
      <c r="L33" s="8"/>
      <c r="M33" s="8"/>
    </row>
    <row r="34" spans="1:13" x14ac:dyDescent="0.25">
      <c r="A34" s="8"/>
      <c r="B34" s="8"/>
      <c r="C34" s="8"/>
      <c r="D34" s="8"/>
      <c r="E34" s="8"/>
      <c r="F34" s="8"/>
      <c r="G34" s="8"/>
      <c r="H34" s="8"/>
      <c r="I34" s="8"/>
      <c r="J34" s="8"/>
      <c r="K34" s="8"/>
      <c r="L34" s="8"/>
      <c r="M34" s="8"/>
    </row>
    <row r="35" spans="1:13" x14ac:dyDescent="0.25">
      <c r="A35" s="8"/>
      <c r="B35" s="237" t="s">
        <v>210</v>
      </c>
      <c r="C35" s="237"/>
      <c r="D35" s="237"/>
      <c r="E35" s="97">
        <v>6000</v>
      </c>
      <c r="F35" s="8"/>
      <c r="G35" s="8"/>
      <c r="H35" s="8"/>
      <c r="I35" s="8"/>
      <c r="J35" s="8"/>
      <c r="K35" s="8"/>
      <c r="L35" s="8"/>
      <c r="M35" s="8"/>
    </row>
    <row r="36" spans="1:13" x14ac:dyDescent="0.25">
      <c r="A36" s="8"/>
      <c r="B36" s="237" t="s">
        <v>211</v>
      </c>
      <c r="C36" s="237"/>
      <c r="D36" s="237"/>
      <c r="E36" s="97">
        <v>2000</v>
      </c>
      <c r="F36" s="8"/>
      <c r="G36" s="8"/>
      <c r="H36" s="8"/>
      <c r="I36" s="8"/>
      <c r="J36" s="8"/>
      <c r="K36" s="8"/>
      <c r="L36" s="8"/>
      <c r="M36" s="8"/>
    </row>
    <row r="37" spans="1:13" x14ac:dyDescent="0.25">
      <c r="A37" s="8"/>
      <c r="B37" s="237" t="s">
        <v>212</v>
      </c>
      <c r="C37" s="237"/>
      <c r="D37" s="237"/>
      <c r="E37" s="97">
        <v>10000</v>
      </c>
      <c r="F37" s="8"/>
      <c r="G37" s="8"/>
      <c r="H37" s="8"/>
      <c r="I37" s="8"/>
      <c r="J37" s="8"/>
      <c r="K37" s="8"/>
      <c r="L37" s="8"/>
      <c r="M37" s="8"/>
    </row>
    <row r="38" spans="1:13" x14ac:dyDescent="0.25">
      <c r="A38" s="8"/>
      <c r="B38" s="8"/>
      <c r="C38" s="8"/>
      <c r="D38" s="8"/>
      <c r="E38" s="8"/>
      <c r="F38" s="8"/>
      <c r="G38" s="8"/>
      <c r="H38" s="8"/>
      <c r="I38" s="8"/>
      <c r="J38" s="8"/>
      <c r="K38" s="8"/>
      <c r="L38" s="8"/>
      <c r="M38" s="8"/>
    </row>
    <row r="39" spans="1:13" x14ac:dyDescent="0.25">
      <c r="A39" s="7" t="s">
        <v>213</v>
      </c>
      <c r="B39" s="8"/>
      <c r="C39" s="8"/>
      <c r="D39" s="8"/>
      <c r="E39" s="8"/>
      <c r="F39" s="8"/>
      <c r="G39" s="8"/>
      <c r="H39" s="8"/>
      <c r="I39" s="8"/>
      <c r="J39" s="8"/>
      <c r="K39" s="8"/>
      <c r="L39" s="8"/>
      <c r="M39" s="8"/>
    </row>
    <row r="40" spans="1:13" x14ac:dyDescent="0.25">
      <c r="A40" s="7"/>
      <c r="B40" s="8"/>
      <c r="C40" s="8"/>
      <c r="D40" s="8"/>
      <c r="E40" s="8"/>
      <c r="F40" s="8"/>
      <c r="G40" s="8"/>
      <c r="H40" s="8"/>
      <c r="I40" s="8"/>
      <c r="J40" s="8"/>
      <c r="K40" s="8"/>
      <c r="L40" s="8"/>
      <c r="M40" s="8"/>
    </row>
    <row r="41" spans="1:13" ht="31.15" customHeight="1" x14ac:dyDescent="0.25">
      <c r="A41" s="7"/>
      <c r="B41" s="139" t="s">
        <v>244</v>
      </c>
      <c r="C41" s="139" t="s">
        <v>214</v>
      </c>
      <c r="D41" s="8"/>
      <c r="E41" s="8"/>
      <c r="F41" s="8"/>
      <c r="G41" s="8"/>
      <c r="H41" s="8"/>
      <c r="I41" s="8"/>
      <c r="J41" s="8"/>
      <c r="K41" s="8"/>
      <c r="L41" s="8"/>
      <c r="M41" s="8"/>
    </row>
    <row r="42" spans="1:13" x14ac:dyDescent="0.25">
      <c r="A42" s="7"/>
      <c r="B42" s="75">
        <v>1</v>
      </c>
      <c r="C42" s="152">
        <v>10200</v>
      </c>
      <c r="D42" s="8"/>
      <c r="E42" s="8"/>
      <c r="F42" s="8"/>
      <c r="G42" s="8"/>
      <c r="H42" s="8"/>
      <c r="I42" s="8"/>
      <c r="J42" s="8"/>
      <c r="K42" s="8"/>
      <c r="L42" s="8"/>
      <c r="M42" s="8"/>
    </row>
    <row r="43" spans="1:13" x14ac:dyDescent="0.25">
      <c r="A43" s="7"/>
      <c r="B43" s="75">
        <v>2</v>
      </c>
      <c r="C43" s="153">
        <v>800</v>
      </c>
      <c r="D43" s="8"/>
      <c r="E43" s="8"/>
      <c r="F43" s="8"/>
      <c r="G43" s="8"/>
      <c r="H43" s="8"/>
      <c r="I43" s="8"/>
      <c r="J43" s="8"/>
      <c r="K43" s="8"/>
      <c r="L43" s="8"/>
      <c r="M43" s="8"/>
    </row>
    <row r="44" spans="1:13" x14ac:dyDescent="0.25">
      <c r="A44" s="7"/>
      <c r="B44" s="75">
        <v>3</v>
      </c>
      <c r="C44" s="152">
        <v>4900</v>
      </c>
      <c r="D44" s="8"/>
      <c r="E44" s="8"/>
      <c r="F44" s="8"/>
      <c r="G44" s="8"/>
      <c r="H44" s="8"/>
      <c r="I44" s="8"/>
      <c r="J44" s="8"/>
      <c r="K44" s="8"/>
      <c r="L44" s="8"/>
      <c r="M44" s="8"/>
    </row>
    <row r="45" spans="1:13" x14ac:dyDescent="0.25">
      <c r="A45" s="7"/>
      <c r="B45" s="75">
        <v>4</v>
      </c>
      <c r="C45" s="152">
        <v>7000</v>
      </c>
      <c r="D45" s="8"/>
      <c r="E45" s="8"/>
      <c r="F45" s="8"/>
      <c r="G45" s="8"/>
      <c r="H45" s="8"/>
      <c r="I45" s="8"/>
      <c r="J45" s="8"/>
      <c r="K45" s="8"/>
      <c r="L45" s="8"/>
      <c r="M45" s="8"/>
    </row>
    <row r="46" spans="1:13" x14ac:dyDescent="0.25">
      <c r="A46" s="8"/>
      <c r="B46" s="75">
        <v>5</v>
      </c>
      <c r="C46" s="152">
        <v>6500</v>
      </c>
      <c r="D46" s="8"/>
      <c r="E46" s="8"/>
      <c r="F46" s="8"/>
      <c r="G46" s="8"/>
      <c r="H46" s="8"/>
      <c r="I46" s="8"/>
      <c r="J46" s="8"/>
      <c r="K46" s="8"/>
      <c r="L46" s="8"/>
      <c r="M46" s="8"/>
    </row>
    <row r="47" spans="1:13" x14ac:dyDescent="0.25">
      <c r="A47" s="8"/>
      <c r="B47" s="8"/>
      <c r="C47" s="8"/>
      <c r="D47" s="8"/>
      <c r="E47" s="8"/>
      <c r="F47" s="8"/>
      <c r="G47" s="8"/>
      <c r="H47" s="8"/>
      <c r="I47" s="8"/>
      <c r="J47" s="8"/>
      <c r="K47" s="8"/>
      <c r="L47" s="8"/>
      <c r="M47" s="8"/>
    </row>
    <row r="48" spans="1:13" x14ac:dyDescent="0.25">
      <c r="A48" s="7" t="s">
        <v>5</v>
      </c>
      <c r="B48" s="7" t="s">
        <v>215</v>
      </c>
      <c r="C48" s="7"/>
      <c r="D48" s="7"/>
      <c r="E48" s="7"/>
      <c r="F48" s="7"/>
      <c r="G48" s="7"/>
      <c r="H48" s="7"/>
      <c r="I48" s="8"/>
      <c r="J48" s="8"/>
      <c r="K48" s="8"/>
      <c r="L48" s="8"/>
      <c r="M48" s="8"/>
    </row>
    <row r="49" spans="1:13" x14ac:dyDescent="0.25">
      <c r="A49" s="9"/>
      <c r="B49" s="9" t="s">
        <v>1</v>
      </c>
      <c r="C49" s="9"/>
      <c r="D49" s="15"/>
      <c r="E49" s="15"/>
      <c r="F49" s="7"/>
      <c r="G49" s="7"/>
      <c r="H49" s="8"/>
      <c r="I49" s="8"/>
      <c r="J49" s="8"/>
      <c r="K49" s="8"/>
      <c r="L49" s="8"/>
      <c r="M49" s="8"/>
    </row>
    <row r="51" spans="1:13" x14ac:dyDescent="0.25">
      <c r="B51" s="53"/>
      <c r="C51" s="53"/>
      <c r="D51" s="53"/>
    </row>
    <row r="52" spans="1:13" x14ac:dyDescent="0.25">
      <c r="B52" s="107"/>
      <c r="C52" s="107"/>
      <c r="D52" s="53"/>
    </row>
  </sheetData>
  <mergeCells count="12">
    <mergeCell ref="A3:K3"/>
    <mergeCell ref="B35:D35"/>
    <mergeCell ref="B36:D36"/>
    <mergeCell ref="B37:D37"/>
    <mergeCell ref="B4:C4"/>
    <mergeCell ref="B5:C5"/>
    <mergeCell ref="B6:C6"/>
    <mergeCell ref="B7:C7"/>
    <mergeCell ref="D4:E4"/>
    <mergeCell ref="D5:E5"/>
    <mergeCell ref="D6:E6"/>
    <mergeCell ref="D7:E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3A9A-8DF2-4432-AB17-90219E5DA157}">
  <dimension ref="A1:V85"/>
  <sheetViews>
    <sheetView topLeftCell="A38" workbookViewId="0">
      <selection activeCell="G56" sqref="G56"/>
    </sheetView>
  </sheetViews>
  <sheetFormatPr defaultRowHeight="15" x14ac:dyDescent="0.25"/>
  <cols>
    <col min="1" max="1" width="10.28515625" bestFit="1" customWidth="1"/>
    <col min="7" max="7" width="9.28515625" bestFit="1" customWidth="1"/>
    <col min="8" max="8" width="13" customWidth="1"/>
    <col min="10" max="12" width="12.28515625" bestFit="1" customWidth="1"/>
    <col min="13" max="13" width="11.28515625" bestFit="1" customWidth="1"/>
    <col min="14" max="14" width="12.85546875" bestFit="1" customWidth="1"/>
    <col min="16" max="16" width="14.85546875" bestFit="1" customWidth="1"/>
    <col min="17" max="17" width="10.5703125" customWidth="1"/>
    <col min="18" max="18" width="10.7109375" customWidth="1"/>
    <col min="19" max="19" width="9.28515625" bestFit="1" customWidth="1"/>
    <col min="20" max="20" width="10.28515625" bestFit="1" customWidth="1"/>
  </cols>
  <sheetData>
    <row r="1" spans="1:17" x14ac:dyDescent="0.25">
      <c r="D1">
        <v>2200</v>
      </c>
    </row>
    <row r="3" spans="1:17" x14ac:dyDescent="0.25">
      <c r="A3">
        <v>8896</v>
      </c>
      <c r="C3">
        <v>100</v>
      </c>
      <c r="D3" s="61">
        <f>($A3+$D$1)/($A$3+$D$1)</f>
        <v>1</v>
      </c>
      <c r="E3" s="61">
        <f>($A3)/($A$3)</f>
        <v>1</v>
      </c>
      <c r="F3" s="61">
        <f>($A3)/($A$3)</f>
        <v>1</v>
      </c>
    </row>
    <row r="4" spans="1:17" x14ac:dyDescent="0.25">
      <c r="A4">
        <v>13626</v>
      </c>
      <c r="C4">
        <v>500</v>
      </c>
      <c r="D4" s="61">
        <f t="shared" ref="D4:D10" si="0">($A4+$D$1)/($A$3+$D$1)</f>
        <v>1.426279740447008</v>
      </c>
      <c r="E4" s="61">
        <f t="shared" ref="E4:E10" si="1">($A4)/($A$3)</f>
        <v>1.5316996402877698</v>
      </c>
      <c r="F4" s="61">
        <v>1.58</v>
      </c>
      <c r="I4" s="64">
        <f>100*(D4-D3)/($C4-$C3)</f>
        <v>0.106569935111752</v>
      </c>
      <c r="J4" s="64">
        <f>100*(E4-E3)/($C4-$C3)</f>
        <v>0.13292491007194246</v>
      </c>
      <c r="K4" s="64">
        <f>100*(F4-F3)/($C4-$C3)</f>
        <v>0.14500000000000002</v>
      </c>
    </row>
    <row r="5" spans="1:17" x14ac:dyDescent="0.25">
      <c r="A5">
        <v>14668</v>
      </c>
      <c r="C5">
        <v>750</v>
      </c>
      <c r="D5" s="61">
        <f t="shared" si="0"/>
        <v>1.5201874549387167</v>
      </c>
      <c r="E5" s="61">
        <f t="shared" si="1"/>
        <v>1.6488309352517985</v>
      </c>
      <c r="F5" s="61">
        <v>1.65</v>
      </c>
      <c r="I5" s="64">
        <f t="shared" ref="I5:K10" si="2">100*(D5-D4)/($C5-$C4)</f>
        <v>3.7563085796683458E-2</v>
      </c>
      <c r="J5" s="64">
        <f t="shared" si="2"/>
        <v>4.6852517985611457E-2</v>
      </c>
      <c r="K5" s="64">
        <f t="shared" si="2"/>
        <v>2.7999999999999935E-2</v>
      </c>
    </row>
    <row r="6" spans="1:17" x14ac:dyDescent="0.25">
      <c r="A6">
        <v>15345</v>
      </c>
      <c r="C6">
        <v>1000</v>
      </c>
      <c r="D6" s="61">
        <f t="shared" si="0"/>
        <v>1.5812004325883202</v>
      </c>
      <c r="E6" s="61">
        <f t="shared" si="1"/>
        <v>1.7249325539568345</v>
      </c>
      <c r="F6" s="61">
        <v>1.7250000000000001</v>
      </c>
      <c r="I6" s="64">
        <f t="shared" si="2"/>
        <v>2.4405191059841423E-2</v>
      </c>
      <c r="J6" s="64">
        <f t="shared" si="2"/>
        <v>3.0440647482014426E-2</v>
      </c>
      <c r="K6" s="64">
        <f t="shared" si="2"/>
        <v>3.0000000000000072E-2</v>
      </c>
    </row>
    <row r="7" spans="1:17" x14ac:dyDescent="0.25">
      <c r="A7">
        <v>16738</v>
      </c>
      <c r="C7">
        <v>2000</v>
      </c>
      <c r="D7" s="61">
        <f t="shared" si="0"/>
        <v>1.7067411679884643</v>
      </c>
      <c r="E7" s="61">
        <f t="shared" si="1"/>
        <v>1.8815197841726619</v>
      </c>
      <c r="F7" s="61">
        <v>1.9</v>
      </c>
      <c r="I7" s="64">
        <f t="shared" si="2"/>
        <v>1.2554073540014411E-2</v>
      </c>
      <c r="J7" s="64">
        <f t="shared" si="2"/>
        <v>1.5658723021582732E-2</v>
      </c>
      <c r="K7" s="64">
        <f t="shared" si="2"/>
        <v>1.7499999999999981E-2</v>
      </c>
    </row>
    <row r="8" spans="1:17" x14ac:dyDescent="0.25">
      <c r="A8">
        <v>17390</v>
      </c>
      <c r="C8">
        <v>3000</v>
      </c>
      <c r="D8" s="61">
        <f t="shared" si="0"/>
        <v>1.7655010814708003</v>
      </c>
      <c r="E8" s="61">
        <f t="shared" si="1"/>
        <v>1.9548111510791366</v>
      </c>
      <c r="F8" s="61">
        <v>1.925</v>
      </c>
      <c r="I8" s="64">
        <f t="shared" si="2"/>
        <v>5.8759913482336005E-3</v>
      </c>
      <c r="J8" s="64">
        <f t="shared" si="2"/>
        <v>7.329136690647475E-3</v>
      </c>
      <c r="K8" s="64">
        <f t="shared" si="2"/>
        <v>2.5000000000000135E-3</v>
      </c>
    </row>
    <row r="9" spans="1:17" x14ac:dyDescent="0.25">
      <c r="A9">
        <v>17782</v>
      </c>
      <c r="C9">
        <v>4000</v>
      </c>
      <c r="D9" s="61">
        <f t="shared" si="0"/>
        <v>1.8008291276135544</v>
      </c>
      <c r="E9" s="61">
        <f t="shared" si="1"/>
        <v>1.9988758992805755</v>
      </c>
      <c r="F9" s="61">
        <v>2</v>
      </c>
      <c r="I9" s="64">
        <f t="shared" si="2"/>
        <v>3.5328046142754088E-3</v>
      </c>
      <c r="J9" s="64">
        <f t="shared" si="2"/>
        <v>4.4064748201438908E-3</v>
      </c>
      <c r="K9" s="64">
        <f t="shared" si="2"/>
        <v>7.4999999999999954E-3</v>
      </c>
    </row>
    <row r="10" spans="1:17" x14ac:dyDescent="0.25">
      <c r="A10">
        <v>18048</v>
      </c>
      <c r="C10">
        <v>5000</v>
      </c>
      <c r="D10" s="61">
        <f t="shared" si="0"/>
        <v>1.8248017303532804</v>
      </c>
      <c r="E10" s="61">
        <f t="shared" si="1"/>
        <v>2.028776978417266</v>
      </c>
      <c r="F10" s="61">
        <v>2.1</v>
      </c>
      <c r="I10" s="64">
        <f t="shared" si="2"/>
        <v>2.3972602739726011E-3</v>
      </c>
      <c r="J10" s="64">
        <f t="shared" si="2"/>
        <v>2.9901079136690489E-3</v>
      </c>
      <c r="K10" s="64">
        <f t="shared" si="2"/>
        <v>1.0000000000000009E-2</v>
      </c>
    </row>
    <row r="13" spans="1:17" x14ac:dyDescent="0.25">
      <c r="A13">
        <v>0.75</v>
      </c>
      <c r="D13">
        <v>2200</v>
      </c>
    </row>
    <row r="15" spans="1:17" x14ac:dyDescent="0.25">
      <c r="A15" s="66">
        <f>$A$13*Q15</f>
        <v>6675</v>
      </c>
      <c r="C15">
        <v>100</v>
      </c>
      <c r="D15" s="61">
        <f t="shared" ref="D15:D22" si="3">($A15+$D$13)/($A$15+$D$13)</f>
        <v>1</v>
      </c>
      <c r="E15" s="61">
        <f>($A15)/($A$15)</f>
        <v>1</v>
      </c>
      <c r="F15" s="61">
        <f>($A15)/($A$15)</f>
        <v>1</v>
      </c>
      <c r="N15" s="65">
        <f>F15*$A$15</f>
        <v>6675</v>
      </c>
      <c r="Q15">
        <v>8900</v>
      </c>
    </row>
    <row r="16" spans="1:17" x14ac:dyDescent="0.25">
      <c r="A16" s="66">
        <f t="shared" ref="A16:A22" si="4">$A$13*Q16</f>
        <v>10218.75</v>
      </c>
      <c r="C16">
        <v>500</v>
      </c>
      <c r="D16" s="61">
        <f t="shared" si="3"/>
        <v>1.3992957746478873</v>
      </c>
      <c r="E16" s="61">
        <f t="shared" ref="E16:E22" si="5">($A16)/($A$15)</f>
        <v>1.5308988764044944</v>
      </c>
      <c r="F16" s="61">
        <v>1.58</v>
      </c>
      <c r="I16" s="64">
        <f t="shared" ref="I16:K22" si="6">100*(D16-D15)/($C16-$C15)</f>
        <v>9.9823943661971837E-2</v>
      </c>
      <c r="J16" s="64">
        <f t="shared" si="6"/>
        <v>0.1327247191011236</v>
      </c>
      <c r="K16" s="64">
        <f t="shared" si="6"/>
        <v>0.14500000000000002</v>
      </c>
      <c r="N16" s="65">
        <f>F16*$A$15</f>
        <v>10546.5</v>
      </c>
      <c r="Q16">
        <v>13625</v>
      </c>
    </row>
    <row r="17" spans="1:22" x14ac:dyDescent="0.25">
      <c r="A17" s="66">
        <f t="shared" si="4"/>
        <v>11010</v>
      </c>
      <c r="C17">
        <v>750</v>
      </c>
      <c r="D17" s="61">
        <f t="shared" si="3"/>
        <v>1.4884507042253521</v>
      </c>
      <c r="E17" s="61">
        <f t="shared" si="5"/>
        <v>1.649438202247191</v>
      </c>
      <c r="F17" s="61">
        <v>1.65</v>
      </c>
      <c r="I17" s="64">
        <f t="shared" si="6"/>
        <v>3.5661971830985892E-2</v>
      </c>
      <c r="J17" s="64">
        <f t="shared" si="6"/>
        <v>4.7415730337078618E-2</v>
      </c>
      <c r="K17" s="64">
        <f t="shared" si="6"/>
        <v>2.7999999999999935E-2</v>
      </c>
      <c r="N17" s="65">
        <f t="shared" ref="N17:N22" si="7">F17*$A$15</f>
        <v>11013.75</v>
      </c>
      <c r="Q17">
        <v>14680</v>
      </c>
    </row>
    <row r="18" spans="1:22" x14ac:dyDescent="0.25">
      <c r="A18" s="66">
        <f t="shared" si="4"/>
        <v>11508.75</v>
      </c>
      <c r="C18">
        <v>1000</v>
      </c>
      <c r="D18" s="61">
        <f t="shared" si="3"/>
        <v>1.5446478873239438</v>
      </c>
      <c r="E18" s="61">
        <f t="shared" si="5"/>
        <v>1.7241573033707864</v>
      </c>
      <c r="F18" s="61">
        <v>1.7250000000000001</v>
      </c>
      <c r="I18" s="64">
        <f t="shared" si="6"/>
        <v>2.2478873239436668E-2</v>
      </c>
      <c r="J18" s="64">
        <f t="shared" si="6"/>
        <v>2.9887640449438192E-2</v>
      </c>
      <c r="K18" s="64">
        <f t="shared" si="6"/>
        <v>3.0000000000000072E-2</v>
      </c>
      <c r="N18" s="65">
        <f t="shared" si="7"/>
        <v>11514.375</v>
      </c>
      <c r="Q18">
        <v>15345</v>
      </c>
    </row>
    <row r="19" spans="1:22" x14ac:dyDescent="0.25">
      <c r="A19" s="66">
        <f t="shared" si="4"/>
        <v>12555</v>
      </c>
      <c r="C19">
        <v>2000</v>
      </c>
      <c r="D19" s="61">
        <f t="shared" si="3"/>
        <v>1.6625352112676057</v>
      </c>
      <c r="E19" s="61">
        <f t="shared" si="5"/>
        <v>1.8808988764044945</v>
      </c>
      <c r="F19" s="61">
        <v>1.9</v>
      </c>
      <c r="I19" s="64">
        <f t="shared" si="6"/>
        <v>1.1788732394366196E-2</v>
      </c>
      <c r="J19" s="64">
        <f t="shared" si="6"/>
        <v>1.5674157303370805E-2</v>
      </c>
      <c r="K19" s="64">
        <f t="shared" si="6"/>
        <v>1.7499999999999981E-2</v>
      </c>
      <c r="N19" s="65">
        <f t="shared" si="7"/>
        <v>12682.5</v>
      </c>
      <c r="Q19">
        <v>16740</v>
      </c>
    </row>
    <row r="20" spans="1:22" x14ac:dyDescent="0.25">
      <c r="A20" s="66">
        <f t="shared" si="4"/>
        <v>13042.5</v>
      </c>
      <c r="C20">
        <v>3000</v>
      </c>
      <c r="D20" s="61">
        <f t="shared" si="3"/>
        <v>1.7174647887323944</v>
      </c>
      <c r="E20" s="61">
        <f t="shared" si="5"/>
        <v>1.9539325842696629</v>
      </c>
      <c r="F20" s="61">
        <v>1.925</v>
      </c>
      <c r="I20" s="64">
        <f t="shared" si="6"/>
        <v>5.4929577464788663E-3</v>
      </c>
      <c r="J20" s="64">
        <f t="shared" si="6"/>
        <v>7.3033707865168386E-3</v>
      </c>
      <c r="K20" s="64">
        <f t="shared" si="6"/>
        <v>2.5000000000000135E-3</v>
      </c>
      <c r="N20" s="65">
        <f t="shared" si="7"/>
        <v>12849.375</v>
      </c>
      <c r="Q20">
        <v>17390</v>
      </c>
    </row>
    <row r="21" spans="1:22" x14ac:dyDescent="0.25">
      <c r="A21" s="66">
        <f t="shared" si="4"/>
        <v>13338.75</v>
      </c>
      <c r="C21">
        <v>4000</v>
      </c>
      <c r="D21" s="61">
        <f t="shared" si="3"/>
        <v>1.7508450704225351</v>
      </c>
      <c r="E21" s="61">
        <f t="shared" si="5"/>
        <v>1.9983146067415731</v>
      </c>
      <c r="F21" s="61">
        <v>2</v>
      </c>
      <c r="I21" s="64">
        <f t="shared" si="6"/>
        <v>3.3380281690140734E-3</v>
      </c>
      <c r="J21" s="64">
        <f t="shared" si="6"/>
        <v>4.4382022471910251E-3</v>
      </c>
      <c r="K21" s="64">
        <f t="shared" si="6"/>
        <v>7.4999999999999954E-3</v>
      </c>
      <c r="N21" s="65">
        <f t="shared" si="7"/>
        <v>13350</v>
      </c>
      <c r="Q21">
        <v>17785</v>
      </c>
    </row>
    <row r="22" spans="1:22" x14ac:dyDescent="0.25">
      <c r="A22" s="66">
        <f t="shared" si="4"/>
        <v>13537.5</v>
      </c>
      <c r="C22">
        <v>5000</v>
      </c>
      <c r="D22" s="61">
        <f t="shared" si="3"/>
        <v>1.7732394366197184</v>
      </c>
      <c r="E22" s="61">
        <f t="shared" si="5"/>
        <v>2.0280898876404496</v>
      </c>
      <c r="F22" s="61">
        <v>2.1</v>
      </c>
      <c r="I22" s="64">
        <f t="shared" si="6"/>
        <v>2.239436619718327E-3</v>
      </c>
      <c r="J22" s="64">
        <f t="shared" si="6"/>
        <v>2.9775280898876487E-3</v>
      </c>
      <c r="K22" s="64">
        <f t="shared" si="6"/>
        <v>1.0000000000000009E-2</v>
      </c>
      <c r="N22" s="65">
        <f t="shared" si="7"/>
        <v>14017.5</v>
      </c>
      <c r="Q22">
        <v>18050</v>
      </c>
    </row>
    <row r="26" spans="1:22" x14ac:dyDescent="0.25">
      <c r="F26" t="s">
        <v>38</v>
      </c>
    </row>
    <row r="27" spans="1:22" x14ac:dyDescent="0.25">
      <c r="E27" t="s">
        <v>39</v>
      </c>
      <c r="F27" t="s">
        <v>36</v>
      </c>
      <c r="G27" t="s">
        <v>37</v>
      </c>
      <c r="H27" t="s">
        <v>40</v>
      </c>
      <c r="L27" s="66">
        <v>3333</v>
      </c>
      <c r="M27" s="66">
        <v>858000</v>
      </c>
      <c r="N27" s="60">
        <f>M27/L27</f>
        <v>257.42574257425741</v>
      </c>
      <c r="P27" s="68">
        <f>SUM(L27:L29)</f>
        <v>9333</v>
      </c>
      <c r="Q27" s="68">
        <f>SUM(M27:M29)</f>
        <v>2112000</v>
      </c>
      <c r="R27" s="60">
        <f>Q27/P27</f>
        <v>226.2937962070074</v>
      </c>
      <c r="T27" s="68">
        <f>Q27+P30*1000+P32*1000</f>
        <v>2779000</v>
      </c>
      <c r="U27" s="68">
        <f>P27+P30+P32</f>
        <v>10000</v>
      </c>
      <c r="V27">
        <f>T27/U27</f>
        <v>277.89999999999998</v>
      </c>
    </row>
    <row r="28" spans="1:22" x14ac:dyDescent="0.25">
      <c r="C28">
        <v>500</v>
      </c>
      <c r="E28">
        <v>500</v>
      </c>
      <c r="F28" s="67">
        <v>0</v>
      </c>
      <c r="G28" s="67">
        <v>500</v>
      </c>
      <c r="H28">
        <v>4100</v>
      </c>
      <c r="L28" s="66">
        <v>2900</v>
      </c>
      <c r="M28" s="66">
        <v>629000</v>
      </c>
      <c r="N28" s="60">
        <f>M28/L28</f>
        <v>216.89655172413794</v>
      </c>
    </row>
    <row r="29" spans="1:22" x14ac:dyDescent="0.25">
      <c r="C29">
        <v>750</v>
      </c>
      <c r="E29">
        <v>1000</v>
      </c>
      <c r="F29" s="67">
        <v>0</v>
      </c>
      <c r="G29" s="67">
        <v>500</v>
      </c>
      <c r="H29">
        <v>2780</v>
      </c>
      <c r="L29" s="66">
        <v>3100</v>
      </c>
      <c r="M29" s="66">
        <v>625000</v>
      </c>
      <c r="N29" s="60">
        <f t="shared" ref="N29:N33" si="8">M29/L29</f>
        <v>201.61290322580646</v>
      </c>
    </row>
    <row r="30" spans="1:22" x14ac:dyDescent="0.25">
      <c r="C30">
        <v>1000</v>
      </c>
      <c r="E30">
        <v>5000</v>
      </c>
      <c r="F30" s="67">
        <v>0</v>
      </c>
      <c r="G30" s="67">
        <v>500</v>
      </c>
      <c r="H30">
        <v>451</v>
      </c>
      <c r="L30" s="66">
        <v>305</v>
      </c>
      <c r="M30" s="66">
        <v>470000</v>
      </c>
      <c r="N30" s="60">
        <f t="shared" si="8"/>
        <v>1540.983606557377</v>
      </c>
      <c r="P30" s="68">
        <f>SUM(L30:L31)</f>
        <v>635</v>
      </c>
      <c r="Q30" s="68">
        <f>SUM(M30:M31)</f>
        <v>1003000</v>
      </c>
      <c r="R30" s="60">
        <f>Q30/P30</f>
        <v>1579.5275590551182</v>
      </c>
      <c r="S30">
        <f>R30/R27</f>
        <v>6.9799861309949893</v>
      </c>
      <c r="T30" s="68">
        <f>Q30+P32*2000</f>
        <v>1067000</v>
      </c>
      <c r="U30" s="68">
        <f>P30+P32</f>
        <v>667</v>
      </c>
      <c r="V30">
        <f>T30/U30</f>
        <v>1599.7001499250375</v>
      </c>
    </row>
    <row r="31" spans="1:22" x14ac:dyDescent="0.25">
      <c r="C31">
        <v>2000</v>
      </c>
      <c r="E31">
        <v>1000</v>
      </c>
      <c r="F31" s="67">
        <v>500</v>
      </c>
      <c r="G31" s="67">
        <v>1000</v>
      </c>
      <c r="L31" s="66">
        <v>330</v>
      </c>
      <c r="M31" s="66">
        <v>533000</v>
      </c>
      <c r="N31" s="60">
        <f t="shared" si="8"/>
        <v>1615.1515151515152</v>
      </c>
    </row>
    <row r="32" spans="1:22" x14ac:dyDescent="0.25">
      <c r="E32">
        <v>2000</v>
      </c>
      <c r="F32" s="67">
        <v>500</v>
      </c>
      <c r="G32" s="67">
        <v>1000</v>
      </c>
      <c r="L32" s="66">
        <v>32</v>
      </c>
      <c r="M32" s="66">
        <v>77000</v>
      </c>
      <c r="N32" s="60">
        <f t="shared" si="8"/>
        <v>2406.25</v>
      </c>
      <c r="P32" s="68">
        <f>L32</f>
        <v>32</v>
      </c>
      <c r="Q32" s="68">
        <f>M32</f>
        <v>77000</v>
      </c>
      <c r="R32" s="60">
        <f>Q32/P32</f>
        <v>2406.25</v>
      </c>
      <c r="S32">
        <f>R32/R27</f>
        <v>10.63330078125</v>
      </c>
      <c r="T32" s="68">
        <f>Q32</f>
        <v>77000</v>
      </c>
      <c r="U32" s="68">
        <f>P32</f>
        <v>32</v>
      </c>
      <c r="V32">
        <f>T32/U32</f>
        <v>2406.25</v>
      </c>
    </row>
    <row r="33" spans="1:19" x14ac:dyDescent="0.25">
      <c r="E33">
        <v>5000</v>
      </c>
      <c r="F33" s="67">
        <v>500</v>
      </c>
      <c r="G33" s="67">
        <v>1000</v>
      </c>
      <c r="H33">
        <v>47</v>
      </c>
      <c r="L33" s="66">
        <f>SUM(L27:L32)</f>
        <v>10000</v>
      </c>
      <c r="M33" s="66">
        <f>SUM(M27:M32)</f>
        <v>3192000</v>
      </c>
      <c r="N33" s="60">
        <f t="shared" si="8"/>
        <v>319.2</v>
      </c>
      <c r="P33" s="66">
        <f>SUM(P27:P32)</f>
        <v>10000</v>
      </c>
      <c r="Q33" s="66">
        <f>SUM(Q27:Q32)</f>
        <v>3192000</v>
      </c>
      <c r="R33" s="60">
        <f t="shared" ref="R33" si="9">Q33/P33</f>
        <v>319.2</v>
      </c>
    </row>
    <row r="34" spans="1:19" x14ac:dyDescent="0.25">
      <c r="E34">
        <v>2000</v>
      </c>
      <c r="F34" s="67">
        <v>1000</v>
      </c>
      <c r="G34" s="67">
        <v>2000</v>
      </c>
      <c r="L34" s="66"/>
      <c r="M34" s="66"/>
      <c r="N34" s="60"/>
    </row>
    <row r="35" spans="1:19" x14ac:dyDescent="0.25">
      <c r="E35">
        <v>5000</v>
      </c>
      <c r="F35" s="67">
        <v>2000</v>
      </c>
      <c r="G35" s="67">
        <v>3000</v>
      </c>
      <c r="I35">
        <v>2680</v>
      </c>
      <c r="L35" t="s">
        <v>41</v>
      </c>
      <c r="M35" s="68">
        <f>(SUM(M27:M29)+SUM(L30:L32)*1000)/L33</f>
        <v>277.89999999999998</v>
      </c>
    </row>
    <row r="36" spans="1:19" x14ac:dyDescent="0.25">
      <c r="E36">
        <v>5000</v>
      </c>
      <c r="F36" s="67">
        <v>3000</v>
      </c>
      <c r="G36" s="67">
        <v>5000</v>
      </c>
      <c r="H36">
        <v>40</v>
      </c>
      <c r="I36">
        <v>4600</v>
      </c>
      <c r="L36" t="s">
        <v>42</v>
      </c>
      <c r="M36" s="68">
        <f>(M28+M30+M31+M29+M32*2000)/SUM(L28:L32)</f>
        <v>23437.378131093446</v>
      </c>
    </row>
    <row r="40" spans="1:19" x14ac:dyDescent="0.25">
      <c r="G40" t="s">
        <v>49</v>
      </c>
      <c r="H40" t="s">
        <v>50</v>
      </c>
      <c r="I40" t="s">
        <v>51</v>
      </c>
      <c r="J40" t="s">
        <v>52</v>
      </c>
      <c r="K40" t="s">
        <v>53</v>
      </c>
      <c r="L40" t="s">
        <v>54</v>
      </c>
      <c r="M40" t="s">
        <v>55</v>
      </c>
      <c r="N40" t="s">
        <v>56</v>
      </c>
    </row>
    <row r="41" spans="1:19" x14ac:dyDescent="0.25">
      <c r="F41">
        <v>0</v>
      </c>
      <c r="G41">
        <v>0</v>
      </c>
      <c r="H41">
        <v>0</v>
      </c>
      <c r="I41">
        <v>0</v>
      </c>
      <c r="J41">
        <v>0</v>
      </c>
      <c r="K41">
        <v>0</v>
      </c>
      <c r="L41">
        <v>0</v>
      </c>
      <c r="M41">
        <v>0</v>
      </c>
    </row>
    <row r="42" spans="1:19" x14ac:dyDescent="0.25">
      <c r="D42">
        <v>0</v>
      </c>
      <c r="E42" t="s">
        <v>43</v>
      </c>
      <c r="F42" s="69">
        <v>2000</v>
      </c>
      <c r="G42" s="69">
        <v>2704</v>
      </c>
      <c r="H42" s="69">
        <v>2704</v>
      </c>
      <c r="I42" s="70">
        <v>0.247</v>
      </c>
      <c r="J42" s="69">
        <v>2181588</v>
      </c>
      <c r="K42" s="69">
        <v>24554626</v>
      </c>
      <c r="L42" s="69">
        <v>26736214</v>
      </c>
      <c r="M42" s="69">
        <f>M41+L42</f>
        <v>26736214</v>
      </c>
      <c r="N42" s="66">
        <f t="shared" ref="N42:N49" si="10">J42/G42</f>
        <v>806.8002958579882</v>
      </c>
      <c r="O42">
        <f t="shared" ref="O42:O54" si="11">K42/J42</f>
        <v>11.255391027086691</v>
      </c>
    </row>
    <row r="43" spans="1:19" x14ac:dyDescent="0.25">
      <c r="D43" s="69">
        <v>2001</v>
      </c>
      <c r="E43" t="s">
        <v>43</v>
      </c>
      <c r="F43" s="69">
        <v>3000</v>
      </c>
      <c r="G43">
        <v>687</v>
      </c>
      <c r="H43" s="69">
        <v>3391</v>
      </c>
      <c r="I43" s="70">
        <v>0.31</v>
      </c>
      <c r="J43" s="69">
        <v>1737787</v>
      </c>
      <c r="K43" s="69">
        <v>958394</v>
      </c>
      <c r="L43" s="69">
        <v>2696181</v>
      </c>
      <c r="M43" s="69">
        <f t="shared" ref="M43:M55" si="12">M42+L43</f>
        <v>29432395</v>
      </c>
      <c r="N43" s="66">
        <f t="shared" si="10"/>
        <v>2529.5298398835516</v>
      </c>
      <c r="O43">
        <f t="shared" si="11"/>
        <v>0.55150257194926655</v>
      </c>
    </row>
    <row r="44" spans="1:19" x14ac:dyDescent="0.25">
      <c r="D44" s="69">
        <v>3001</v>
      </c>
      <c r="E44" t="s">
        <v>43</v>
      </c>
      <c r="F44" s="69">
        <v>5000</v>
      </c>
      <c r="G44">
        <v>958</v>
      </c>
      <c r="H44" s="69">
        <v>4349</v>
      </c>
      <c r="I44" s="70">
        <v>0.39800000000000002</v>
      </c>
      <c r="J44" s="69">
        <v>3973151</v>
      </c>
      <c r="K44" s="69">
        <v>1989278</v>
      </c>
      <c r="L44" s="69">
        <v>5962429</v>
      </c>
      <c r="M44" s="69">
        <f t="shared" si="12"/>
        <v>35394824</v>
      </c>
      <c r="N44" s="66">
        <f t="shared" si="10"/>
        <v>4147.3392484342376</v>
      </c>
      <c r="O44">
        <f t="shared" si="11"/>
        <v>0.50068019060941804</v>
      </c>
    </row>
    <row r="45" spans="1:19" x14ac:dyDescent="0.25">
      <c r="D45" s="69">
        <v>5001</v>
      </c>
      <c r="E45" t="s">
        <v>43</v>
      </c>
      <c r="F45" s="69">
        <v>7000</v>
      </c>
      <c r="G45">
        <v>602</v>
      </c>
      <c r="H45" s="69">
        <v>4951</v>
      </c>
      <c r="I45" s="70">
        <v>0.45300000000000001</v>
      </c>
      <c r="J45" s="69">
        <v>3646748</v>
      </c>
      <c r="K45" s="69">
        <v>1333984</v>
      </c>
      <c r="L45" s="69">
        <v>4980732</v>
      </c>
      <c r="M45" s="69">
        <f t="shared" si="12"/>
        <v>40375556</v>
      </c>
      <c r="N45" s="66">
        <f t="shared" si="10"/>
        <v>6057.7209302325582</v>
      </c>
      <c r="O45">
        <f t="shared" si="11"/>
        <v>0.3658009821353162</v>
      </c>
    </row>
    <row r="46" spans="1:19" x14ac:dyDescent="0.25">
      <c r="D46" s="69">
        <v>7001</v>
      </c>
      <c r="E46" t="s">
        <v>43</v>
      </c>
      <c r="F46" s="69">
        <v>8000</v>
      </c>
      <c r="G46">
        <v>283</v>
      </c>
      <c r="H46" s="69">
        <v>5234</v>
      </c>
      <c r="I46" s="70">
        <v>0.47899999999999998</v>
      </c>
      <c r="J46" s="69">
        <v>2140522</v>
      </c>
      <c r="K46" s="69">
        <v>1010011</v>
      </c>
      <c r="L46" s="69">
        <v>3150533</v>
      </c>
      <c r="M46" s="69">
        <f t="shared" si="12"/>
        <v>43526089</v>
      </c>
      <c r="N46" s="66">
        <f t="shared" si="10"/>
        <v>7563.6819787985869</v>
      </c>
      <c r="O46">
        <f t="shared" si="11"/>
        <v>0.47185266023895106</v>
      </c>
    </row>
    <row r="47" spans="1:19" x14ac:dyDescent="0.25">
      <c r="D47" s="69">
        <v>8001</v>
      </c>
      <c r="E47" t="s">
        <v>43</v>
      </c>
      <c r="F47" s="69">
        <v>10000</v>
      </c>
      <c r="G47">
        <v>504</v>
      </c>
      <c r="H47" s="69">
        <v>5738</v>
      </c>
      <c r="I47" s="70">
        <v>0.52500000000000002</v>
      </c>
      <c r="J47" s="69">
        <v>4714077</v>
      </c>
      <c r="K47" s="69">
        <v>2400964</v>
      </c>
      <c r="L47" s="69">
        <v>7115041</v>
      </c>
      <c r="M47" s="69">
        <f t="shared" si="12"/>
        <v>50641130</v>
      </c>
      <c r="N47" s="66">
        <f t="shared" si="10"/>
        <v>9353.3273809523816</v>
      </c>
      <c r="O47">
        <f t="shared" si="11"/>
        <v>0.50931794283377207</v>
      </c>
    </row>
    <row r="48" spans="1:19" x14ac:dyDescent="0.25">
      <c r="A48" s="71">
        <f t="shared" ref="A48:A54" si="13">D48*5/1000</f>
        <v>50.005000000000003</v>
      </c>
      <c r="B48" s="71"/>
      <c r="C48" s="71">
        <f t="shared" ref="C48:C54" si="14">F48*5/1000</f>
        <v>75</v>
      </c>
      <c r="D48" s="72">
        <v>10001</v>
      </c>
      <c r="E48" s="71" t="s">
        <v>43</v>
      </c>
      <c r="F48" s="72">
        <v>15000</v>
      </c>
      <c r="G48" s="71">
        <v>807</v>
      </c>
      <c r="H48" s="72">
        <v>6545</v>
      </c>
      <c r="I48" s="73">
        <v>0.59899999999999998</v>
      </c>
      <c r="J48" s="72">
        <v>10236553</v>
      </c>
      <c r="K48" s="72">
        <v>3319777</v>
      </c>
      <c r="L48" s="72">
        <v>13556330</v>
      </c>
      <c r="M48" s="72">
        <f t="shared" si="12"/>
        <v>64197460</v>
      </c>
      <c r="N48" s="74">
        <f t="shared" si="10"/>
        <v>12684.700123915738</v>
      </c>
      <c r="O48">
        <f t="shared" si="11"/>
        <v>0.32430614094412447</v>
      </c>
      <c r="S48" s="66">
        <f>K48/G48</f>
        <v>4113.7261462205697</v>
      </c>
    </row>
    <row r="49" spans="1:19" x14ac:dyDescent="0.25">
      <c r="A49" s="71">
        <f t="shared" si="13"/>
        <v>75.004999999999995</v>
      </c>
      <c r="B49" s="71"/>
      <c r="C49" s="71">
        <f t="shared" si="14"/>
        <v>500</v>
      </c>
      <c r="D49" s="72">
        <v>15001</v>
      </c>
      <c r="E49" s="71" t="s">
        <v>43</v>
      </c>
      <c r="F49" s="72">
        <v>100000</v>
      </c>
      <c r="G49" s="72">
        <v>3626</v>
      </c>
      <c r="H49" s="72">
        <v>10171</v>
      </c>
      <c r="I49" s="73">
        <v>0.93</v>
      </c>
      <c r="J49" s="72">
        <v>150955504</v>
      </c>
      <c r="K49" s="72">
        <v>32654185</v>
      </c>
      <c r="L49" s="72">
        <v>183609689</v>
      </c>
      <c r="M49" s="72">
        <f t="shared" si="12"/>
        <v>247807149</v>
      </c>
      <c r="N49" s="74">
        <f t="shared" si="10"/>
        <v>41631.413127413129</v>
      </c>
      <c r="O49">
        <f t="shared" si="11"/>
        <v>0.21631662400332219</v>
      </c>
      <c r="S49" s="66">
        <f t="shared" ref="S49:S55" si="15">K49/G49</f>
        <v>9005.5667402095969</v>
      </c>
    </row>
    <row r="50" spans="1:19" x14ac:dyDescent="0.25">
      <c r="A50" s="71">
        <f t="shared" si="13"/>
        <v>500.005</v>
      </c>
      <c r="B50" s="71"/>
      <c r="C50" s="71">
        <f t="shared" si="14"/>
        <v>1000</v>
      </c>
      <c r="D50" s="72">
        <v>100001</v>
      </c>
      <c r="E50" s="71" t="s">
        <v>43</v>
      </c>
      <c r="F50" s="72">
        <v>200000</v>
      </c>
      <c r="G50" s="71">
        <v>452</v>
      </c>
      <c r="H50" s="72">
        <v>10623</v>
      </c>
      <c r="I50" s="73">
        <v>0.97199999999999998</v>
      </c>
      <c r="J50" s="72">
        <v>63457137</v>
      </c>
      <c r="K50" s="72">
        <v>8925339</v>
      </c>
      <c r="L50" s="72">
        <v>72382476</v>
      </c>
      <c r="M50" s="72">
        <f t="shared" si="12"/>
        <v>320189625</v>
      </c>
      <c r="N50" s="74">
        <f t="shared" ref="N50:N54" si="16">J50/G50</f>
        <v>140391.89601769912</v>
      </c>
      <c r="O50">
        <f t="shared" si="11"/>
        <v>0.14065146052838784</v>
      </c>
      <c r="S50" s="66">
        <f t="shared" si="15"/>
        <v>19746.325221238938</v>
      </c>
    </row>
    <row r="51" spans="1:19" x14ac:dyDescent="0.25">
      <c r="A51" s="71">
        <f t="shared" si="13"/>
        <v>1000.005</v>
      </c>
      <c r="B51" s="71"/>
      <c r="C51" s="71">
        <f t="shared" si="14"/>
        <v>1500</v>
      </c>
      <c r="D51" s="72">
        <v>200001</v>
      </c>
      <c r="E51" s="71" t="s">
        <v>43</v>
      </c>
      <c r="F51" s="72">
        <v>300000</v>
      </c>
      <c r="G51" s="71">
        <v>141</v>
      </c>
      <c r="H51" s="72">
        <v>10764</v>
      </c>
      <c r="I51" s="73">
        <v>0.98499999999999999</v>
      </c>
      <c r="J51" s="72">
        <v>34323055</v>
      </c>
      <c r="K51" s="72">
        <v>5777615</v>
      </c>
      <c r="L51" s="72">
        <v>40100670</v>
      </c>
      <c r="M51" s="72">
        <f t="shared" si="12"/>
        <v>360290295</v>
      </c>
      <c r="N51" s="74">
        <f t="shared" si="16"/>
        <v>243425.9219858156</v>
      </c>
      <c r="O51">
        <f t="shared" si="11"/>
        <v>0.1683304414481753</v>
      </c>
      <c r="S51" s="66">
        <f t="shared" si="15"/>
        <v>40975.992907801417</v>
      </c>
    </row>
    <row r="52" spans="1:19" x14ac:dyDescent="0.25">
      <c r="A52" s="71">
        <f t="shared" si="13"/>
        <v>1500.0050000000001</v>
      </c>
      <c r="B52" s="71"/>
      <c r="C52" s="71">
        <f t="shared" si="14"/>
        <v>2500</v>
      </c>
      <c r="D52" s="72">
        <v>300001</v>
      </c>
      <c r="E52" s="71" t="s">
        <v>43</v>
      </c>
      <c r="F52" s="72">
        <v>500000</v>
      </c>
      <c r="G52" s="71">
        <v>94</v>
      </c>
      <c r="H52" s="72">
        <v>10858</v>
      </c>
      <c r="I52" s="73">
        <v>0.99299999999999999</v>
      </c>
      <c r="J52" s="72">
        <v>36576789</v>
      </c>
      <c r="K52" s="72">
        <v>5684773</v>
      </c>
      <c r="L52" s="72">
        <v>42261562</v>
      </c>
      <c r="M52" s="72">
        <f t="shared" si="12"/>
        <v>402551857</v>
      </c>
      <c r="N52" s="74">
        <f t="shared" si="16"/>
        <v>389114.77659574465</v>
      </c>
      <c r="O52">
        <f t="shared" si="11"/>
        <v>0.15542023111979567</v>
      </c>
      <c r="S52" s="66">
        <f t="shared" si="15"/>
        <v>60476.308510638301</v>
      </c>
    </row>
    <row r="53" spans="1:19" x14ac:dyDescent="0.25">
      <c r="A53" s="71">
        <f t="shared" si="13"/>
        <v>2500.0050000000001</v>
      </c>
      <c r="B53" s="71"/>
      <c r="C53" s="71">
        <f t="shared" si="14"/>
        <v>3500</v>
      </c>
      <c r="D53" s="72">
        <v>500001</v>
      </c>
      <c r="E53" s="71" t="s">
        <v>43</v>
      </c>
      <c r="F53" s="72">
        <v>700000</v>
      </c>
      <c r="G53" s="71">
        <v>27</v>
      </c>
      <c r="H53" s="72">
        <v>10885</v>
      </c>
      <c r="I53" s="73">
        <v>0.996</v>
      </c>
      <c r="J53" s="72">
        <v>15120645</v>
      </c>
      <c r="K53" s="72">
        <v>1626123</v>
      </c>
      <c r="L53" s="72">
        <v>16746768</v>
      </c>
      <c r="M53" s="72">
        <f t="shared" si="12"/>
        <v>419298625</v>
      </c>
      <c r="N53" s="74">
        <f t="shared" si="16"/>
        <v>560023.88888888888</v>
      </c>
      <c r="O53">
        <f t="shared" si="11"/>
        <v>0.10754322980269691</v>
      </c>
      <c r="P53" s="60">
        <f>M53+700000*(G54+G55)+K54+K55</f>
        <v>454753442</v>
      </c>
      <c r="Q53" s="62">
        <f>P53/G56</f>
        <v>41602.181136218096</v>
      </c>
      <c r="S53" s="66">
        <f t="shared" si="15"/>
        <v>60226.777777777781</v>
      </c>
    </row>
    <row r="54" spans="1:19" x14ac:dyDescent="0.25">
      <c r="A54" s="71">
        <f t="shared" si="13"/>
        <v>3500.0050000000001</v>
      </c>
      <c r="B54" s="71"/>
      <c r="C54" s="71">
        <f t="shared" si="14"/>
        <v>4000</v>
      </c>
      <c r="D54" s="72">
        <v>700001</v>
      </c>
      <c r="E54" s="71" t="s">
        <v>43</v>
      </c>
      <c r="F54" s="72">
        <v>800000</v>
      </c>
      <c r="G54" s="71">
        <v>13</v>
      </c>
      <c r="H54" s="72">
        <v>10898</v>
      </c>
      <c r="I54" s="73">
        <v>0.997</v>
      </c>
      <c r="J54" s="72">
        <v>9787681</v>
      </c>
      <c r="K54" s="72">
        <v>463687</v>
      </c>
      <c r="L54" s="72">
        <v>10251368</v>
      </c>
      <c r="M54" s="72">
        <f t="shared" si="12"/>
        <v>429549993</v>
      </c>
      <c r="N54" s="74">
        <f t="shared" si="16"/>
        <v>752898.5384615385</v>
      </c>
      <c r="O54">
        <f t="shared" si="11"/>
        <v>4.737455174519889E-2</v>
      </c>
      <c r="P54" s="60">
        <f>M54+G55*800000+K55</f>
        <v>458741123</v>
      </c>
      <c r="Q54" s="62">
        <f>P54/G56</f>
        <v>41966.985911627482</v>
      </c>
      <c r="S54" s="66">
        <f t="shared" si="15"/>
        <v>35668.230769230766</v>
      </c>
    </row>
    <row r="55" spans="1:19" x14ac:dyDescent="0.25">
      <c r="A55" s="71">
        <v>5000</v>
      </c>
      <c r="B55" s="71"/>
      <c r="C55" s="71">
        <v>5000</v>
      </c>
      <c r="D55" s="72">
        <v>800001</v>
      </c>
      <c r="E55" s="71" t="s">
        <v>43</v>
      </c>
      <c r="F55" s="71" t="s">
        <v>44</v>
      </c>
      <c r="G55" s="71">
        <v>33</v>
      </c>
      <c r="H55" s="72">
        <v>10931</v>
      </c>
      <c r="I55" s="73">
        <v>1</v>
      </c>
      <c r="J55" s="72">
        <v>46877755</v>
      </c>
      <c r="K55" s="72">
        <v>2791130</v>
      </c>
      <c r="L55" s="72">
        <v>49668885</v>
      </c>
      <c r="M55" s="72">
        <f t="shared" si="12"/>
        <v>479218878</v>
      </c>
      <c r="N55" s="74">
        <f>J55/G55</f>
        <v>1420538.0303030303</v>
      </c>
      <c r="O55">
        <f>K55/J55</f>
        <v>5.9540607266708914E-2</v>
      </c>
      <c r="P55" s="60">
        <f>M55</f>
        <v>479218878</v>
      </c>
      <c r="Q55" s="62">
        <f>P55/G56</f>
        <v>43840.351111517703</v>
      </c>
      <c r="S55" s="66">
        <f t="shared" si="15"/>
        <v>84579.696969696975</v>
      </c>
    </row>
    <row r="56" spans="1:19" x14ac:dyDescent="0.25">
      <c r="G56" s="69">
        <f>SUM(G42:G55)</f>
        <v>10931</v>
      </c>
      <c r="J56" s="69">
        <f>SUM(J42:J55)</f>
        <v>385728992</v>
      </c>
      <c r="K56" s="69">
        <f>SUM(K42:K55)</f>
        <v>93489886</v>
      </c>
      <c r="L56" s="69">
        <f>SUM(L42:L55)</f>
        <v>479218878</v>
      </c>
    </row>
    <row r="60" spans="1:19" x14ac:dyDescent="0.25">
      <c r="F60" s="69">
        <f>F50</f>
        <v>200000</v>
      </c>
      <c r="G60" s="69">
        <f>SUM(G42:G50)</f>
        <v>10623</v>
      </c>
      <c r="H60" s="69">
        <f>G60</f>
        <v>10623</v>
      </c>
      <c r="I60" s="63">
        <f>H60/$H$65</f>
        <v>0.97182325496294941</v>
      </c>
      <c r="J60" s="69">
        <f>SUM(J42:J50)</f>
        <v>243043067</v>
      </c>
      <c r="K60" s="69">
        <f>SUM(K42:K50)</f>
        <v>77146558</v>
      </c>
      <c r="L60" s="69">
        <f>SUM(J60:K60)</f>
        <v>320189625</v>
      </c>
      <c r="M60" s="69">
        <f>L60</f>
        <v>320189625</v>
      </c>
    </row>
    <row r="61" spans="1:19" x14ac:dyDescent="0.25">
      <c r="F61" s="69">
        <f t="shared" ref="F61:G65" si="17">F51</f>
        <v>300000</v>
      </c>
      <c r="G61">
        <f>G51</f>
        <v>141</v>
      </c>
      <c r="H61" s="69">
        <f>H60+G61</f>
        <v>10764</v>
      </c>
      <c r="I61" s="63">
        <f t="shared" ref="I61:I65" si="18">H61/$H$65</f>
        <v>0.98472234928185898</v>
      </c>
      <c r="J61" s="69">
        <f>J51</f>
        <v>34323055</v>
      </c>
      <c r="K61" s="69">
        <f>K51</f>
        <v>5777615</v>
      </c>
      <c r="L61" s="69">
        <f t="shared" ref="L61:L65" si="19">SUM(J61:K61)</f>
        <v>40100670</v>
      </c>
      <c r="M61" s="69">
        <f>L61+M60</f>
        <v>360290295</v>
      </c>
    </row>
    <row r="62" spans="1:19" x14ac:dyDescent="0.25">
      <c r="F62" s="69">
        <f t="shared" si="17"/>
        <v>500000</v>
      </c>
      <c r="G62">
        <f t="shared" si="17"/>
        <v>94</v>
      </c>
      <c r="H62" s="69">
        <f t="shared" ref="H62:H65" si="20">H61+G62</f>
        <v>10858</v>
      </c>
      <c r="I62" s="63">
        <f t="shared" si="18"/>
        <v>0.99332174549446528</v>
      </c>
      <c r="J62" s="69">
        <f t="shared" ref="J62:K65" si="21">J52</f>
        <v>36576789</v>
      </c>
      <c r="K62" s="69">
        <f t="shared" si="21"/>
        <v>5684773</v>
      </c>
      <c r="L62" s="69">
        <f t="shared" si="19"/>
        <v>42261562</v>
      </c>
      <c r="M62" s="69">
        <f t="shared" ref="M62:M65" si="22">L62+M61</f>
        <v>402551857</v>
      </c>
    </row>
    <row r="63" spans="1:19" x14ac:dyDescent="0.25">
      <c r="F63" s="69">
        <f t="shared" si="17"/>
        <v>700000</v>
      </c>
      <c r="G63">
        <f t="shared" si="17"/>
        <v>27</v>
      </c>
      <c r="H63" s="69">
        <f t="shared" si="20"/>
        <v>10885</v>
      </c>
      <c r="I63" s="63">
        <f t="shared" si="18"/>
        <v>0.99579178483212882</v>
      </c>
      <c r="J63" s="69">
        <f t="shared" si="21"/>
        <v>15120645</v>
      </c>
      <c r="K63" s="69">
        <f t="shared" si="21"/>
        <v>1626123</v>
      </c>
      <c r="L63" s="69">
        <f t="shared" si="19"/>
        <v>16746768</v>
      </c>
      <c r="M63" s="69">
        <f t="shared" si="22"/>
        <v>419298625</v>
      </c>
    </row>
    <row r="64" spans="1:19" x14ac:dyDescent="0.25">
      <c r="F64" s="69">
        <f t="shared" si="17"/>
        <v>800000</v>
      </c>
      <c r="G64">
        <f t="shared" si="17"/>
        <v>13</v>
      </c>
      <c r="H64" s="69">
        <f t="shared" si="20"/>
        <v>10898</v>
      </c>
      <c r="I64" s="63">
        <f t="shared" si="18"/>
        <v>0.99698106303174461</v>
      </c>
      <c r="J64" s="69">
        <f t="shared" si="21"/>
        <v>9787681</v>
      </c>
      <c r="K64" s="69">
        <f t="shared" si="21"/>
        <v>463687</v>
      </c>
      <c r="L64" s="69">
        <f t="shared" si="19"/>
        <v>10251368</v>
      </c>
      <c r="M64" s="69">
        <f t="shared" si="22"/>
        <v>429549993</v>
      </c>
    </row>
    <row r="65" spans="1:14" x14ac:dyDescent="0.25">
      <c r="F65" s="69" t="str">
        <f t="shared" si="17"/>
        <v>unlimited</v>
      </c>
      <c r="G65">
        <f t="shared" si="17"/>
        <v>33</v>
      </c>
      <c r="H65" s="69">
        <f t="shared" si="20"/>
        <v>10931</v>
      </c>
      <c r="I65" s="63">
        <f t="shared" si="18"/>
        <v>1</v>
      </c>
      <c r="J65" s="69">
        <f t="shared" si="21"/>
        <v>46877755</v>
      </c>
      <c r="K65" s="69">
        <f t="shared" si="21"/>
        <v>2791130</v>
      </c>
      <c r="L65" s="69">
        <f t="shared" si="19"/>
        <v>49668885</v>
      </c>
      <c r="M65" s="69">
        <f t="shared" si="22"/>
        <v>479218878</v>
      </c>
    </row>
    <row r="71" spans="1:14" x14ac:dyDescent="0.25">
      <c r="D71" t="s">
        <v>36</v>
      </c>
      <c r="E71" t="s">
        <v>37</v>
      </c>
    </row>
    <row r="72" spans="1:14" x14ac:dyDescent="0.25">
      <c r="D72">
        <v>50</v>
      </c>
      <c r="E72">
        <v>500</v>
      </c>
      <c r="G72" s="69">
        <f>G49+G48</f>
        <v>4433</v>
      </c>
      <c r="H72" s="68">
        <f t="shared" ref="H72:H77" si="23">J72/G72</f>
        <v>181809.22287390029</v>
      </c>
      <c r="J72" s="66">
        <f>(J49+J48)*5</f>
        <v>805960285</v>
      </c>
      <c r="K72" s="66">
        <f>(K49+K48)*5</f>
        <v>179869810</v>
      </c>
      <c r="L72" s="66">
        <f t="shared" ref="L72:L77" si="24">SUM(J72:K72)</f>
        <v>985830095</v>
      </c>
      <c r="N72">
        <f>K72/J72</f>
        <v>0.22317453272526946</v>
      </c>
    </row>
    <row r="73" spans="1:14" x14ac:dyDescent="0.25">
      <c r="D73">
        <f>E72+1</f>
        <v>501</v>
      </c>
      <c r="E73">
        <v>1000</v>
      </c>
      <c r="G73">
        <f>G50</f>
        <v>452</v>
      </c>
      <c r="H73" s="68">
        <f t="shared" si="23"/>
        <v>701959.48008849553</v>
      </c>
      <c r="J73" s="66">
        <f t="shared" ref="J73:K76" si="25">J50*5</f>
        <v>317285685</v>
      </c>
      <c r="K73" s="66">
        <f t="shared" si="25"/>
        <v>44626695</v>
      </c>
      <c r="L73" s="66">
        <f t="shared" si="24"/>
        <v>361912380</v>
      </c>
      <c r="N73">
        <f t="shared" ref="N73:N77" si="26">K73/J73</f>
        <v>0.14065146052838784</v>
      </c>
    </row>
    <row r="74" spans="1:14" x14ac:dyDescent="0.25">
      <c r="D74">
        <f>E73+1</f>
        <v>1001</v>
      </c>
      <c r="E74">
        <v>1500</v>
      </c>
      <c r="G74">
        <f>G51</f>
        <v>141</v>
      </c>
      <c r="H74" s="68">
        <f t="shared" si="23"/>
        <v>1217129.609929078</v>
      </c>
      <c r="J74" s="66">
        <f t="shared" si="25"/>
        <v>171615275</v>
      </c>
      <c r="K74" s="66">
        <f t="shared" si="25"/>
        <v>28888075</v>
      </c>
      <c r="L74" s="66">
        <f t="shared" si="24"/>
        <v>200503350</v>
      </c>
      <c r="N74">
        <f t="shared" si="26"/>
        <v>0.1683304414481753</v>
      </c>
    </row>
    <row r="75" spans="1:14" x14ac:dyDescent="0.25">
      <c r="A75">
        <f>E75/5</f>
        <v>500</v>
      </c>
      <c r="D75">
        <f t="shared" ref="D75:D77" si="27">E74+1</f>
        <v>1501</v>
      </c>
      <c r="E75">
        <v>2500</v>
      </c>
      <c r="G75">
        <f>G52</f>
        <v>94</v>
      </c>
      <c r="H75" s="68">
        <f t="shared" si="23"/>
        <v>1945573.8829787234</v>
      </c>
      <c r="J75" s="66">
        <f t="shared" si="25"/>
        <v>182883945</v>
      </c>
      <c r="K75" s="66">
        <f t="shared" si="25"/>
        <v>28423865</v>
      </c>
      <c r="L75" s="66">
        <f t="shared" si="24"/>
        <v>211307810</v>
      </c>
      <c r="N75">
        <f t="shared" si="26"/>
        <v>0.15542023111979567</v>
      </c>
    </row>
    <row r="76" spans="1:14" x14ac:dyDescent="0.25">
      <c r="A76">
        <f>E76/5</f>
        <v>700</v>
      </c>
      <c r="D76">
        <f t="shared" si="27"/>
        <v>2501</v>
      </c>
      <c r="E76">
        <v>3500</v>
      </c>
      <c r="G76">
        <f>G53</f>
        <v>27</v>
      </c>
      <c r="H76" s="68">
        <f t="shared" si="23"/>
        <v>2800119.4444444445</v>
      </c>
      <c r="J76" s="66">
        <f t="shared" si="25"/>
        <v>75603225</v>
      </c>
      <c r="K76" s="66">
        <f t="shared" si="25"/>
        <v>8130615</v>
      </c>
      <c r="L76" s="66">
        <f t="shared" si="24"/>
        <v>83733840</v>
      </c>
      <c r="N76">
        <f t="shared" si="26"/>
        <v>0.10754322980269691</v>
      </c>
    </row>
    <row r="77" spans="1:14" x14ac:dyDescent="0.25">
      <c r="A77">
        <f>E77/5</f>
        <v>1000</v>
      </c>
      <c r="D77">
        <f t="shared" si="27"/>
        <v>3501</v>
      </c>
      <c r="E77">
        <v>5000</v>
      </c>
      <c r="G77">
        <f>SUM(G54:G55)</f>
        <v>46</v>
      </c>
      <c r="H77" s="68">
        <f t="shared" si="23"/>
        <v>6159286.5217391308</v>
      </c>
      <c r="J77" s="66">
        <f>SUM(J54:J55)*5</f>
        <v>283327180</v>
      </c>
      <c r="K77" s="66">
        <f>SUM(K54:K55)*5</f>
        <v>16274085</v>
      </c>
      <c r="L77" s="66">
        <f t="shared" si="24"/>
        <v>299601265</v>
      </c>
      <c r="N77">
        <f t="shared" si="26"/>
        <v>5.743919450297709E-2</v>
      </c>
    </row>
    <row r="78" spans="1:14" x14ac:dyDescent="0.25">
      <c r="A78">
        <f>E78/5</f>
        <v>0</v>
      </c>
      <c r="J78" s="66"/>
      <c r="K78" s="66"/>
      <c r="L78" s="66"/>
    </row>
    <row r="79" spans="1:14" x14ac:dyDescent="0.25">
      <c r="A79">
        <f>E79/5</f>
        <v>0</v>
      </c>
      <c r="J79" s="66"/>
      <c r="K79" s="66"/>
      <c r="L79" s="66"/>
    </row>
    <row r="80" spans="1:14" x14ac:dyDescent="0.25">
      <c r="E80">
        <f>E72</f>
        <v>500</v>
      </c>
      <c r="F80">
        <v>0.65</v>
      </c>
      <c r="G80" s="66">
        <f>ROUND(G72*F80,0)</f>
        <v>2881</v>
      </c>
      <c r="H80" s="66">
        <v>235817</v>
      </c>
      <c r="J80" s="66">
        <f>H80*G80</f>
        <v>679388777</v>
      </c>
      <c r="K80" s="66"/>
      <c r="L80" s="66"/>
      <c r="N80" s="63">
        <v>0.20200000000000001</v>
      </c>
    </row>
    <row r="81" spans="1:14" x14ac:dyDescent="0.25">
      <c r="E81">
        <f t="shared" ref="E81:E85" si="28">E73</f>
        <v>1000</v>
      </c>
      <c r="F81">
        <v>0.85</v>
      </c>
      <c r="G81" s="66">
        <f t="shared" ref="G81:G85" si="29">ROUND(G73*F81,0)</f>
        <v>384</v>
      </c>
      <c r="H81" s="66">
        <v>715448</v>
      </c>
      <c r="J81" s="66">
        <f t="shared" ref="J81:J85" si="30">H81*G81</f>
        <v>274732032</v>
      </c>
      <c r="K81" s="66"/>
      <c r="L81" s="66"/>
      <c r="N81" s="63">
        <v>0.153</v>
      </c>
    </row>
    <row r="82" spans="1:14" x14ac:dyDescent="0.25">
      <c r="A82">
        <f>700*5</f>
        <v>3500</v>
      </c>
      <c r="E82">
        <f t="shared" si="28"/>
        <v>1500</v>
      </c>
      <c r="F82">
        <v>0.88</v>
      </c>
      <c r="G82" s="66">
        <f t="shared" si="29"/>
        <v>124</v>
      </c>
      <c r="H82" s="66">
        <v>1232765</v>
      </c>
      <c r="J82" s="66">
        <f t="shared" si="30"/>
        <v>152862860</v>
      </c>
      <c r="N82" s="63">
        <v>0.16500000000000001</v>
      </c>
    </row>
    <row r="83" spans="1:14" x14ac:dyDescent="0.25">
      <c r="E83">
        <f t="shared" si="28"/>
        <v>2500</v>
      </c>
      <c r="F83">
        <v>0.82</v>
      </c>
      <c r="G83" s="66">
        <f t="shared" si="29"/>
        <v>77</v>
      </c>
      <c r="H83" s="66">
        <v>1960198</v>
      </c>
      <c r="J83" s="66">
        <f t="shared" si="30"/>
        <v>150935246</v>
      </c>
      <c r="N83" s="63">
        <v>0.14000000000000001</v>
      </c>
    </row>
    <row r="84" spans="1:14" x14ac:dyDescent="0.25">
      <c r="E84">
        <f t="shared" si="28"/>
        <v>3500</v>
      </c>
      <c r="F84">
        <v>0.8</v>
      </c>
      <c r="G84" s="66">
        <f t="shared" si="29"/>
        <v>22</v>
      </c>
      <c r="H84" s="66">
        <v>2825640</v>
      </c>
      <c r="J84" s="66">
        <f t="shared" si="30"/>
        <v>62164080</v>
      </c>
      <c r="N84" s="63">
        <v>9.5000000000000001E-2</v>
      </c>
    </row>
    <row r="85" spans="1:14" x14ac:dyDescent="0.25">
      <c r="E85">
        <f t="shared" si="28"/>
        <v>5000</v>
      </c>
      <c r="F85">
        <v>0.9</v>
      </c>
      <c r="G85" s="66">
        <f t="shared" si="29"/>
        <v>41</v>
      </c>
      <c r="H85" s="66">
        <v>4243226</v>
      </c>
      <c r="J85" s="66">
        <f t="shared" si="30"/>
        <v>173972266</v>
      </c>
      <c r="N85" s="63">
        <v>7.3999999999999996E-2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3750-AA28-4B2D-B033-F81CF72F8409}">
  <dimension ref="A1:M1"/>
  <sheetViews>
    <sheetView zoomScale="110" zoomScaleNormal="110" workbookViewId="0"/>
  </sheetViews>
  <sheetFormatPr defaultColWidth="8.85546875" defaultRowHeight="15.75" x14ac:dyDescent="0.25"/>
  <cols>
    <col min="1" max="1" width="10.5703125" style="4" customWidth="1"/>
    <col min="2" max="16384" width="8.85546875" style="4"/>
  </cols>
  <sheetData>
    <row r="1" spans="1:13" ht="18.75" x14ac:dyDescent="0.3">
      <c r="A1" s="1" t="s">
        <v>133</v>
      </c>
      <c r="B1" s="2"/>
      <c r="C1" s="16" t="s">
        <v>132</v>
      </c>
      <c r="D1" s="150"/>
      <c r="E1" s="150"/>
      <c r="F1" s="150"/>
      <c r="G1" s="150"/>
      <c r="H1" s="150"/>
      <c r="I1" s="150"/>
      <c r="J1" s="150"/>
      <c r="K1" s="150"/>
      <c r="L1" s="91"/>
      <c r="M1" s="9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9832-7756-467E-B6F3-2E5EBA87FB9E}">
  <dimension ref="A1:AC185"/>
  <sheetViews>
    <sheetView zoomScale="110" zoomScaleNormal="110" workbookViewId="0"/>
  </sheetViews>
  <sheetFormatPr defaultColWidth="9.140625" defaultRowHeight="15.75" x14ac:dyDescent="0.25"/>
  <cols>
    <col min="1" max="1" width="10.28515625" style="4" customWidth="1"/>
    <col min="2" max="12" width="12.28515625" style="4" customWidth="1"/>
    <col min="13" max="18" width="8.85546875" style="4" customWidth="1"/>
    <col min="19" max="19" width="10.5703125" style="4" customWidth="1"/>
    <col min="20" max="20" width="10.7109375" style="4" customWidth="1"/>
    <col min="21" max="22" width="8.85546875" style="4" customWidth="1"/>
    <col min="23" max="24" width="9.140625" style="4" bestFit="1" customWidth="1"/>
    <col min="25" max="26" width="11.5703125" style="4" bestFit="1" customWidth="1"/>
    <col min="27" max="16384" width="9.140625" style="4"/>
  </cols>
  <sheetData>
    <row r="1" spans="1:26" ht="15.75" customHeight="1" x14ac:dyDescent="0.3">
      <c r="A1" s="1" t="s">
        <v>59</v>
      </c>
      <c r="B1" s="2"/>
      <c r="C1" s="9" t="s">
        <v>0</v>
      </c>
      <c r="D1" s="2"/>
      <c r="E1" s="2"/>
      <c r="F1" s="2"/>
      <c r="G1" s="2"/>
      <c r="H1" s="2"/>
      <c r="I1" s="2"/>
      <c r="J1" s="2"/>
      <c r="K1" s="3"/>
      <c r="L1" s="3"/>
      <c r="M1" s="3"/>
      <c r="N1"/>
      <c r="O1"/>
      <c r="P1"/>
      <c r="Q1"/>
      <c r="R1"/>
      <c r="S1"/>
      <c r="T1"/>
      <c r="U1"/>
      <c r="V1"/>
      <c r="W1"/>
      <c r="X1"/>
      <c r="Y1"/>
      <c r="Z1"/>
    </row>
    <row r="2" spans="1:26" ht="15.75" customHeight="1" x14ac:dyDescent="0.3">
      <c r="A2" s="1"/>
      <c r="B2" s="2"/>
      <c r="C2" s="16" t="s">
        <v>16</v>
      </c>
      <c r="D2" s="90"/>
      <c r="E2" s="90"/>
      <c r="F2" s="90"/>
      <c r="G2" s="90"/>
      <c r="H2" s="90"/>
      <c r="I2" s="90"/>
      <c r="J2" s="90"/>
      <c r="K2" s="90"/>
      <c r="L2" s="91"/>
      <c r="M2" s="91"/>
      <c r="N2"/>
      <c r="O2"/>
      <c r="P2"/>
      <c r="Q2"/>
      <c r="R2"/>
      <c r="S2"/>
      <c r="T2"/>
      <c r="U2"/>
      <c r="V2"/>
      <c r="W2"/>
      <c r="X2"/>
      <c r="Y2"/>
      <c r="Z2"/>
    </row>
    <row r="3" spans="1:26" ht="15.75" customHeight="1" x14ac:dyDescent="0.25">
      <c r="A3" s="25"/>
      <c r="B3" s="7"/>
      <c r="C3" s="7"/>
      <c r="D3" s="7"/>
      <c r="E3" s="7"/>
      <c r="F3" s="7"/>
      <c r="G3" s="7"/>
      <c r="H3" s="92"/>
      <c r="I3" s="92"/>
      <c r="J3" s="15"/>
      <c r="K3" s="15"/>
      <c r="L3" s="15"/>
      <c r="M3" s="15"/>
      <c r="N3"/>
      <c r="O3"/>
      <c r="P3"/>
      <c r="Q3"/>
      <c r="R3"/>
      <c r="S3"/>
      <c r="T3"/>
      <c r="U3"/>
      <c r="V3"/>
      <c r="W3"/>
      <c r="X3"/>
      <c r="Y3"/>
      <c r="Z3"/>
    </row>
    <row r="4" spans="1:26" x14ac:dyDescent="0.25">
      <c r="A4" s="25" t="s">
        <v>61</v>
      </c>
      <c r="B4" s="7"/>
      <c r="C4" s="7"/>
      <c r="D4" s="7"/>
      <c r="E4" s="7"/>
      <c r="F4" s="7"/>
      <c r="G4" s="8"/>
      <c r="H4" s="8"/>
      <c r="I4" s="8"/>
      <c r="J4" s="8"/>
      <c r="K4" s="8"/>
      <c r="L4" s="8"/>
      <c r="M4" s="8"/>
      <c r="W4"/>
      <c r="X4"/>
      <c r="Y4"/>
      <c r="Z4"/>
    </row>
    <row r="5" spans="1:26" x14ac:dyDescent="0.25">
      <c r="A5" s="9"/>
      <c r="B5" s="7"/>
      <c r="C5" s="7"/>
      <c r="D5" s="7"/>
      <c r="E5" s="7"/>
      <c r="F5" s="7"/>
      <c r="G5" s="8"/>
      <c r="H5" s="8"/>
      <c r="I5" s="8"/>
      <c r="J5" s="8"/>
      <c r="K5" s="8"/>
      <c r="L5" s="8"/>
      <c r="M5" s="8"/>
      <c r="W5"/>
      <c r="X5"/>
      <c r="Y5"/>
      <c r="Z5"/>
    </row>
    <row r="6" spans="1:26" ht="37.5" customHeight="1" x14ac:dyDescent="0.25">
      <c r="A6" s="23" t="s">
        <v>62</v>
      </c>
      <c r="B6" s="23" t="s">
        <v>63</v>
      </c>
      <c r="C6" s="23" t="s">
        <v>64</v>
      </c>
      <c r="D6" s="94" t="s">
        <v>65</v>
      </c>
      <c r="E6" s="23" t="s">
        <v>66</v>
      </c>
      <c r="F6" s="23" t="s">
        <v>67</v>
      </c>
      <c r="G6" s="8"/>
      <c r="H6" s="8"/>
      <c r="I6" s="8"/>
      <c r="J6" s="8"/>
      <c r="K6" s="8"/>
      <c r="L6" s="8"/>
      <c r="M6" s="8"/>
      <c r="W6"/>
      <c r="X6"/>
      <c r="Y6"/>
      <c r="Z6"/>
    </row>
    <row r="7" spans="1:26" x14ac:dyDescent="0.25">
      <c r="A7" s="95">
        <v>2019</v>
      </c>
      <c r="B7" s="95">
        <v>0</v>
      </c>
      <c r="C7" s="95">
        <v>12</v>
      </c>
      <c r="D7" s="96">
        <v>3100</v>
      </c>
      <c r="E7" s="95">
        <v>48</v>
      </c>
      <c r="F7" s="97">
        <v>7100</v>
      </c>
      <c r="G7" s="8"/>
      <c r="H7" s="8"/>
      <c r="I7" s="8"/>
      <c r="J7" s="8"/>
      <c r="K7" s="8"/>
      <c r="L7" s="8"/>
      <c r="M7" s="8"/>
      <c r="W7"/>
      <c r="X7"/>
      <c r="Y7"/>
      <c r="Z7"/>
    </row>
    <row r="8" spans="1:26" ht="15.75" customHeight="1" x14ac:dyDescent="0.25">
      <c r="A8" s="95">
        <v>2019</v>
      </c>
      <c r="B8" s="95">
        <v>12</v>
      </c>
      <c r="C8" s="95">
        <v>24</v>
      </c>
      <c r="D8" s="96">
        <v>2400</v>
      </c>
      <c r="E8" s="95">
        <v>48</v>
      </c>
      <c r="F8" s="97">
        <v>7100</v>
      </c>
      <c r="G8" s="8"/>
      <c r="H8" s="8"/>
      <c r="I8" s="8"/>
      <c r="J8" s="8"/>
      <c r="K8" s="8"/>
      <c r="L8" s="8"/>
      <c r="M8" s="8"/>
      <c r="W8"/>
      <c r="X8"/>
      <c r="Y8"/>
      <c r="Z8"/>
    </row>
    <row r="9" spans="1:26" x14ac:dyDescent="0.25">
      <c r="A9" s="95">
        <v>2019</v>
      </c>
      <c r="B9" s="95">
        <v>24</v>
      </c>
      <c r="C9" s="95">
        <v>36</v>
      </c>
      <c r="D9" s="96">
        <v>1100</v>
      </c>
      <c r="E9" s="95">
        <v>48</v>
      </c>
      <c r="F9" s="97">
        <v>7100</v>
      </c>
      <c r="G9" s="8"/>
      <c r="H9" s="8"/>
      <c r="I9" s="8"/>
      <c r="J9" s="8"/>
      <c r="K9" s="8"/>
      <c r="L9" s="8"/>
      <c r="M9" s="8"/>
      <c r="W9"/>
      <c r="X9"/>
      <c r="Y9"/>
      <c r="Z9"/>
    </row>
    <row r="10" spans="1:26" x14ac:dyDescent="0.25">
      <c r="A10" s="95">
        <v>2019</v>
      </c>
      <c r="B10" s="95">
        <v>36</v>
      </c>
      <c r="C10" s="95">
        <v>48</v>
      </c>
      <c r="D10" s="96">
        <v>500</v>
      </c>
      <c r="E10" s="95">
        <v>48</v>
      </c>
      <c r="F10" s="97">
        <v>7100</v>
      </c>
      <c r="G10" s="8"/>
      <c r="H10" s="8"/>
      <c r="I10" s="8"/>
      <c r="J10" s="8"/>
      <c r="K10" s="8"/>
      <c r="L10" s="8"/>
      <c r="M10" s="8"/>
      <c r="W10"/>
      <c r="X10"/>
      <c r="Y10"/>
      <c r="Z10"/>
    </row>
    <row r="11" spans="1:26" x14ac:dyDescent="0.25">
      <c r="A11" s="95">
        <v>2020</v>
      </c>
      <c r="B11" s="95">
        <v>0</v>
      </c>
      <c r="C11" s="95">
        <v>12</v>
      </c>
      <c r="D11" s="96">
        <v>2300</v>
      </c>
      <c r="E11" s="95">
        <v>36</v>
      </c>
      <c r="F11" s="97">
        <v>3800</v>
      </c>
      <c r="G11" s="8"/>
      <c r="H11" s="8"/>
      <c r="I11" s="8"/>
      <c r="J11" s="8"/>
      <c r="K11" s="8"/>
      <c r="L11" s="8"/>
      <c r="M11" s="8"/>
      <c r="W11"/>
      <c r="X11"/>
      <c r="Y11"/>
      <c r="Z11"/>
    </row>
    <row r="12" spans="1:26" ht="15.75" customHeight="1" x14ac:dyDescent="0.25">
      <c r="A12" s="95">
        <v>2020</v>
      </c>
      <c r="B12" s="95">
        <v>12</v>
      </c>
      <c r="C12" s="95">
        <v>24</v>
      </c>
      <c r="D12" s="96">
        <v>600</v>
      </c>
      <c r="E12" s="95">
        <v>36</v>
      </c>
      <c r="F12" s="97">
        <v>3800</v>
      </c>
      <c r="G12" s="8"/>
      <c r="H12" s="8"/>
      <c r="I12" s="8"/>
      <c r="J12" s="8"/>
      <c r="K12" s="8"/>
      <c r="L12" s="8"/>
      <c r="M12" s="8"/>
      <c r="W12"/>
      <c r="X12"/>
      <c r="Y12"/>
      <c r="Z12"/>
    </row>
    <row r="13" spans="1:26" x14ac:dyDescent="0.25">
      <c r="A13" s="95">
        <v>2020</v>
      </c>
      <c r="B13" s="95">
        <v>24</v>
      </c>
      <c r="C13" s="95">
        <v>36</v>
      </c>
      <c r="D13" s="96">
        <v>900</v>
      </c>
      <c r="E13" s="95">
        <v>36</v>
      </c>
      <c r="F13" s="97">
        <v>3800</v>
      </c>
      <c r="G13" s="8"/>
      <c r="H13" s="8"/>
      <c r="I13" s="8"/>
      <c r="J13" s="8"/>
      <c r="K13" s="8"/>
      <c r="L13" s="8"/>
      <c r="M13" s="8"/>
      <c r="W13"/>
      <c r="X13"/>
      <c r="Y13"/>
      <c r="Z13"/>
    </row>
    <row r="14" spans="1:26" x14ac:dyDescent="0.25">
      <c r="A14" s="95">
        <v>2021</v>
      </c>
      <c r="B14" s="95">
        <v>0</v>
      </c>
      <c r="C14" s="95">
        <v>12</v>
      </c>
      <c r="D14" s="96">
        <v>3200</v>
      </c>
      <c r="E14" s="95">
        <v>24</v>
      </c>
      <c r="F14" s="97">
        <v>6000</v>
      </c>
      <c r="G14" s="8"/>
      <c r="H14" s="8"/>
      <c r="I14" s="8"/>
      <c r="J14" s="8"/>
      <c r="K14" s="8"/>
      <c r="L14" s="8"/>
      <c r="M14" s="8"/>
      <c r="W14"/>
      <c r="X14"/>
      <c r="Y14"/>
      <c r="Z14"/>
    </row>
    <row r="15" spans="1:26" x14ac:dyDescent="0.25">
      <c r="A15" s="95">
        <v>2021</v>
      </c>
      <c r="B15" s="95">
        <v>12</v>
      </c>
      <c r="C15" s="95">
        <v>24</v>
      </c>
      <c r="D15" s="96">
        <v>2800</v>
      </c>
      <c r="E15" s="95">
        <v>24</v>
      </c>
      <c r="F15" s="97">
        <v>6000</v>
      </c>
      <c r="G15" s="8"/>
      <c r="H15" s="8"/>
      <c r="I15" s="8"/>
      <c r="J15" s="8"/>
      <c r="K15" s="8"/>
      <c r="L15" s="8"/>
      <c r="M15" s="8"/>
      <c r="W15"/>
      <c r="X15"/>
      <c r="Y15"/>
      <c r="Z15"/>
    </row>
    <row r="16" spans="1:26" x14ac:dyDescent="0.25">
      <c r="A16" s="95">
        <v>2022</v>
      </c>
      <c r="B16" s="95">
        <v>0</v>
      </c>
      <c r="C16" s="95">
        <v>12</v>
      </c>
      <c r="D16" s="96">
        <v>3600</v>
      </c>
      <c r="E16" s="95">
        <v>12</v>
      </c>
      <c r="F16" s="97">
        <v>3600</v>
      </c>
      <c r="G16" s="8"/>
      <c r="H16" s="8"/>
      <c r="I16" s="8"/>
      <c r="J16" s="8"/>
      <c r="K16" s="8"/>
      <c r="L16" s="8"/>
      <c r="M16" s="8"/>
      <c r="W16"/>
      <c r="X16"/>
      <c r="Y16"/>
      <c r="Z16"/>
    </row>
    <row r="17" spans="1:26" x14ac:dyDescent="0.25">
      <c r="A17" s="7"/>
      <c r="B17" s="7"/>
      <c r="C17" s="7"/>
      <c r="D17" s="7"/>
      <c r="E17" s="7"/>
      <c r="F17" s="7"/>
      <c r="G17" s="8"/>
      <c r="H17" s="8"/>
      <c r="I17" s="8"/>
      <c r="J17" s="8"/>
      <c r="K17" s="8"/>
      <c r="L17" s="8"/>
      <c r="M17" s="8"/>
      <c r="W17"/>
      <c r="X17"/>
      <c r="Y17"/>
      <c r="Z17"/>
    </row>
    <row r="18" spans="1:26" x14ac:dyDescent="0.25">
      <c r="A18" s="7" t="s">
        <v>68</v>
      </c>
      <c r="B18" s="7"/>
      <c r="C18" s="7"/>
      <c r="D18" s="7"/>
      <c r="E18" s="7"/>
      <c r="F18" s="7"/>
      <c r="G18" s="8"/>
      <c r="H18" s="8"/>
      <c r="I18" s="8"/>
      <c r="J18" s="8"/>
      <c r="K18" s="8"/>
      <c r="L18" s="8"/>
      <c r="M18" s="8"/>
      <c r="W18"/>
      <c r="X18"/>
      <c r="Y18"/>
      <c r="Z18"/>
    </row>
    <row r="19" spans="1:26" x14ac:dyDescent="0.25">
      <c r="A19" s="7"/>
      <c r="B19" s="7"/>
      <c r="C19" s="7"/>
      <c r="D19" s="7"/>
      <c r="E19" s="7"/>
      <c r="F19" s="7"/>
      <c r="G19" s="8"/>
      <c r="H19" s="8"/>
      <c r="I19" s="8"/>
      <c r="J19" s="8"/>
      <c r="K19" s="8"/>
      <c r="L19" s="8"/>
      <c r="M19" s="8"/>
      <c r="W19"/>
      <c r="X19"/>
      <c r="Y19"/>
      <c r="Z19"/>
    </row>
    <row r="20" spans="1:26" ht="31.5" x14ac:dyDescent="0.25">
      <c r="A20" s="180" t="s">
        <v>62</v>
      </c>
      <c r="B20" s="180" t="s">
        <v>69</v>
      </c>
      <c r="C20" s="179"/>
      <c r="D20" s="7"/>
      <c r="E20" s="7"/>
      <c r="F20" s="7"/>
      <c r="G20" s="8"/>
      <c r="H20" s="8"/>
      <c r="I20" s="8"/>
      <c r="J20" s="8"/>
      <c r="K20" s="8"/>
      <c r="L20" s="8"/>
      <c r="M20" s="8"/>
      <c r="W20"/>
      <c r="X20"/>
      <c r="Y20"/>
      <c r="Z20"/>
    </row>
    <row r="21" spans="1:26" x14ac:dyDescent="0.25">
      <c r="A21" s="95">
        <v>2019</v>
      </c>
      <c r="B21" s="105">
        <v>10000</v>
      </c>
      <c r="C21" s="179"/>
      <c r="D21" s="7"/>
      <c r="E21" s="7"/>
      <c r="F21" s="7"/>
      <c r="G21" s="8"/>
      <c r="H21" s="8"/>
      <c r="I21" s="8"/>
      <c r="J21" s="8"/>
      <c r="K21" s="8"/>
      <c r="L21" s="8"/>
      <c r="M21" s="8"/>
      <c r="W21"/>
      <c r="X21"/>
      <c r="Y21"/>
      <c r="Z21"/>
    </row>
    <row r="22" spans="1:26" x14ac:dyDescent="0.25">
      <c r="A22" s="95">
        <v>2020</v>
      </c>
      <c r="B22" s="105">
        <v>12000</v>
      </c>
      <c r="C22" s="179"/>
      <c r="D22" s="7"/>
      <c r="E22" s="7"/>
      <c r="F22" s="7"/>
      <c r="G22" s="7"/>
      <c r="H22" s="7"/>
      <c r="I22" s="8"/>
      <c r="J22" s="8"/>
      <c r="K22" s="8"/>
      <c r="L22" s="8"/>
      <c r="M22" s="8"/>
      <c r="N22"/>
      <c r="O22"/>
      <c r="P22"/>
      <c r="Q22"/>
      <c r="R22"/>
      <c r="S22"/>
      <c r="T22"/>
      <c r="U22"/>
      <c r="V22"/>
      <c r="W22"/>
      <c r="X22"/>
      <c r="Y22"/>
      <c r="Z22"/>
    </row>
    <row r="23" spans="1:26" x14ac:dyDescent="0.25">
      <c r="A23" s="98">
        <v>2021</v>
      </c>
      <c r="B23" s="105">
        <v>15000</v>
      </c>
      <c r="C23" s="179"/>
      <c r="D23" s="7"/>
      <c r="E23" s="8"/>
      <c r="F23" s="8"/>
      <c r="G23" s="8"/>
      <c r="H23" s="8"/>
      <c r="I23" s="8"/>
      <c r="J23" s="8"/>
      <c r="K23" s="8"/>
      <c r="L23" s="8"/>
      <c r="M23" s="8"/>
      <c r="N23"/>
      <c r="O23"/>
      <c r="P23"/>
      <c r="Q23"/>
      <c r="R23"/>
      <c r="S23"/>
      <c r="T23"/>
      <c r="U23"/>
      <c r="V23"/>
      <c r="W23"/>
      <c r="X23"/>
      <c r="Y23"/>
      <c r="Z23"/>
    </row>
    <row r="24" spans="1:26" x14ac:dyDescent="0.25">
      <c r="A24" s="95">
        <v>2022</v>
      </c>
      <c r="B24" s="105">
        <v>18000</v>
      </c>
      <c r="C24" s="8"/>
      <c r="D24" s="8"/>
      <c r="E24" s="8"/>
      <c r="F24" s="8"/>
      <c r="G24" s="8"/>
      <c r="H24" s="8"/>
      <c r="I24" s="8"/>
      <c r="J24" s="8"/>
      <c r="K24" s="8"/>
      <c r="L24" s="8"/>
      <c r="M24" s="8"/>
      <c r="N24"/>
      <c r="O24"/>
      <c r="P24"/>
      <c r="Q24"/>
      <c r="R24"/>
      <c r="S24"/>
      <c r="T24"/>
      <c r="U24"/>
      <c r="V24"/>
      <c r="W24"/>
      <c r="X24"/>
      <c r="Y24"/>
      <c r="Z24"/>
    </row>
    <row r="25" spans="1:26" x14ac:dyDescent="0.25">
      <c r="A25" s="99"/>
      <c r="B25" s="100"/>
      <c r="C25" s="8"/>
      <c r="D25" s="8"/>
      <c r="E25" s="8"/>
      <c r="F25" s="8"/>
      <c r="G25" s="8"/>
      <c r="H25" s="8"/>
      <c r="I25" s="8"/>
      <c r="J25" s="8"/>
      <c r="K25" s="8"/>
      <c r="L25" s="8"/>
      <c r="M25" s="8"/>
      <c r="N25"/>
      <c r="O25"/>
      <c r="P25"/>
      <c r="Q25"/>
      <c r="R25"/>
      <c r="S25"/>
      <c r="T25"/>
      <c r="U25"/>
      <c r="V25"/>
      <c r="W25"/>
      <c r="X25"/>
      <c r="Y25"/>
      <c r="Z25"/>
    </row>
    <row r="26" spans="1:26" x14ac:dyDescent="0.25">
      <c r="A26" s="101" t="s">
        <v>71</v>
      </c>
      <c r="B26" s="100"/>
      <c r="C26" s="8"/>
      <c r="D26" s="8"/>
      <c r="E26" s="8"/>
      <c r="F26" s="8"/>
      <c r="G26" s="8"/>
      <c r="H26" s="8"/>
      <c r="I26" s="8"/>
      <c r="J26" s="8"/>
      <c r="K26" s="8"/>
      <c r="L26" s="8"/>
      <c r="M26" s="8"/>
      <c r="N26"/>
      <c r="O26"/>
      <c r="P26"/>
      <c r="Q26"/>
      <c r="R26"/>
      <c r="S26"/>
      <c r="T26"/>
      <c r="U26"/>
      <c r="V26"/>
      <c r="W26"/>
      <c r="X26"/>
      <c r="Y26"/>
      <c r="Z26"/>
    </row>
    <row r="27" spans="1:26" ht="18.75" x14ac:dyDescent="0.25">
      <c r="A27" s="101" t="s">
        <v>220</v>
      </c>
      <c r="B27" s="100"/>
      <c r="C27" s="8"/>
      <c r="D27" s="8"/>
      <c r="E27" s="8"/>
      <c r="F27" s="8"/>
      <c r="G27" s="8"/>
      <c r="H27" s="8"/>
      <c r="I27" s="8"/>
      <c r="J27" s="8"/>
      <c r="K27" s="8"/>
      <c r="L27" s="8"/>
      <c r="M27" s="8"/>
      <c r="N27"/>
      <c r="O27"/>
      <c r="P27"/>
      <c r="Q27"/>
      <c r="R27"/>
      <c r="S27"/>
      <c r="T27"/>
      <c r="U27"/>
      <c r="V27"/>
      <c r="W27"/>
      <c r="X27"/>
      <c r="Y27"/>
      <c r="Z27"/>
    </row>
    <row r="28" spans="1:26" x14ac:dyDescent="0.25">
      <c r="A28" s="101"/>
      <c r="B28" s="100"/>
      <c r="C28" s="8"/>
      <c r="D28" s="8"/>
      <c r="E28" s="8"/>
      <c r="F28" s="8"/>
      <c r="G28" s="8"/>
      <c r="H28" s="8"/>
      <c r="I28" s="8"/>
      <c r="J28" s="8"/>
      <c r="K28" s="8"/>
      <c r="L28" s="8"/>
      <c r="M28" s="8"/>
      <c r="N28"/>
      <c r="O28"/>
      <c r="P28"/>
      <c r="Q28"/>
      <c r="R28"/>
      <c r="S28"/>
      <c r="T28"/>
      <c r="U28"/>
      <c r="V28"/>
      <c r="W28"/>
      <c r="X28"/>
      <c r="Y28"/>
      <c r="Z28"/>
    </row>
    <row r="29" spans="1:26" x14ac:dyDescent="0.25">
      <c r="A29" s="101" t="s">
        <v>72</v>
      </c>
      <c r="B29" s="100"/>
      <c r="C29" s="8"/>
      <c r="D29" s="8"/>
      <c r="E29" s="8"/>
      <c r="F29" s="8"/>
      <c r="G29" s="8"/>
      <c r="H29" s="8"/>
      <c r="I29" s="8"/>
      <c r="J29" s="8"/>
      <c r="K29" s="8"/>
      <c r="L29" s="8"/>
      <c r="M29" s="8"/>
      <c r="N29"/>
      <c r="O29"/>
      <c r="P29"/>
      <c r="Q29"/>
      <c r="R29"/>
      <c r="S29"/>
      <c r="T29"/>
      <c r="U29"/>
      <c r="V29"/>
      <c r="W29"/>
      <c r="X29"/>
      <c r="Y29"/>
      <c r="Z29"/>
    </row>
    <row r="30" spans="1:26" x14ac:dyDescent="0.25">
      <c r="A30" s="7"/>
      <c r="B30" s="102"/>
      <c r="C30" s="8"/>
      <c r="D30" s="8"/>
      <c r="E30" s="8"/>
      <c r="F30" s="8"/>
      <c r="G30" s="8"/>
      <c r="H30" s="8"/>
      <c r="I30" s="8"/>
      <c r="J30" s="8"/>
      <c r="K30" s="8"/>
      <c r="L30" s="8"/>
      <c r="M30" s="8"/>
      <c r="N30"/>
      <c r="O30"/>
      <c r="P30"/>
      <c r="Q30"/>
      <c r="R30"/>
      <c r="S30"/>
      <c r="T30"/>
      <c r="U30"/>
      <c r="V30"/>
      <c r="W30"/>
      <c r="X30"/>
      <c r="Y30"/>
      <c r="Z30"/>
    </row>
    <row r="31" spans="1:26" x14ac:dyDescent="0.25">
      <c r="A31" s="7" t="s">
        <v>4</v>
      </c>
      <c r="B31" s="7" t="s">
        <v>269</v>
      </c>
      <c r="C31" s="7"/>
      <c r="D31" s="7"/>
      <c r="E31" s="7"/>
      <c r="F31" s="7"/>
      <c r="G31" s="7"/>
      <c r="H31" s="7"/>
      <c r="I31" s="8"/>
      <c r="J31" s="8"/>
      <c r="K31" s="8"/>
      <c r="L31" s="8"/>
      <c r="M31" s="8"/>
      <c r="N31"/>
      <c r="O31"/>
      <c r="P31"/>
      <c r="Q31"/>
      <c r="R31"/>
      <c r="S31"/>
      <c r="T31"/>
      <c r="U31"/>
      <c r="V31"/>
      <c r="W31"/>
      <c r="X31"/>
      <c r="Y31"/>
      <c r="Z31"/>
    </row>
    <row r="32" spans="1:26" x14ac:dyDescent="0.25">
      <c r="A32" s="7"/>
      <c r="B32" s="16" t="s">
        <v>3</v>
      </c>
      <c r="C32" s="13"/>
      <c r="D32" s="13"/>
      <c r="E32" s="13"/>
      <c r="F32" s="103"/>
      <c r="G32" s="103"/>
      <c r="H32" s="103"/>
      <c r="I32" s="103"/>
      <c r="J32" s="103"/>
      <c r="K32" s="103"/>
      <c r="L32" s="13"/>
      <c r="M32" s="7"/>
      <c r="N32"/>
      <c r="O32"/>
      <c r="P32"/>
      <c r="Q32"/>
      <c r="R32"/>
      <c r="S32"/>
      <c r="T32"/>
      <c r="U32"/>
      <c r="V32"/>
      <c r="W32"/>
      <c r="X32"/>
      <c r="Y32"/>
      <c r="Z32"/>
    </row>
    <row r="33" spans="1:29" x14ac:dyDescent="0.25">
      <c r="A33" s="7"/>
      <c r="B33" s="93"/>
      <c r="C33" s="93"/>
      <c r="D33" s="93"/>
      <c r="E33" s="93"/>
      <c r="F33" s="93"/>
      <c r="G33" s="93"/>
      <c r="H33" s="93"/>
      <c r="I33" s="93"/>
      <c r="J33" s="93"/>
      <c r="K33" s="93"/>
      <c r="L33" s="93"/>
      <c r="M33" s="93"/>
      <c r="N33"/>
      <c r="O33"/>
      <c r="P33"/>
      <c r="Q33"/>
      <c r="R33"/>
      <c r="S33"/>
      <c r="T33"/>
      <c r="U33"/>
      <c r="V33"/>
      <c r="W33"/>
      <c r="X33"/>
      <c r="Y33"/>
      <c r="Z33"/>
    </row>
    <row r="34" spans="1:29" x14ac:dyDescent="0.25">
      <c r="A34" s="7" t="s">
        <v>73</v>
      </c>
      <c r="B34" s="93"/>
      <c r="C34" s="93"/>
      <c r="D34" s="93"/>
      <c r="E34" s="93"/>
      <c r="F34" s="93"/>
      <c r="G34" s="93"/>
      <c r="H34" s="93"/>
      <c r="I34" s="93"/>
      <c r="J34" s="93"/>
      <c r="K34" s="93"/>
      <c r="L34" s="93"/>
      <c r="M34" s="93"/>
      <c r="N34"/>
      <c r="O34"/>
      <c r="P34"/>
      <c r="Q34"/>
      <c r="R34"/>
      <c r="S34"/>
      <c r="T34"/>
      <c r="U34"/>
      <c r="V34"/>
      <c r="W34"/>
      <c r="X34"/>
      <c r="Y34"/>
      <c r="Z34"/>
    </row>
    <row r="35" spans="1:29" x14ac:dyDescent="0.25">
      <c r="A35" s="93"/>
      <c r="B35" s="93"/>
      <c r="C35" s="93"/>
      <c r="D35" s="93"/>
      <c r="E35" s="93"/>
      <c r="F35" s="93"/>
      <c r="G35" s="93"/>
      <c r="H35" s="93"/>
      <c r="I35" s="93"/>
      <c r="J35" s="93"/>
      <c r="K35" s="93"/>
      <c r="L35" s="93"/>
      <c r="M35" s="93"/>
      <c r="N35"/>
      <c r="O35"/>
      <c r="P35"/>
      <c r="Q35"/>
      <c r="R35"/>
      <c r="S35"/>
      <c r="T35"/>
      <c r="U35"/>
      <c r="V35"/>
      <c r="W35"/>
      <c r="X35"/>
      <c r="Y35"/>
      <c r="Z35"/>
    </row>
    <row r="36" spans="1:29" x14ac:dyDescent="0.25">
      <c r="A36" s="7" t="s">
        <v>2</v>
      </c>
      <c r="B36" s="7" t="s">
        <v>267</v>
      </c>
      <c r="C36" s="7"/>
      <c r="D36" s="7"/>
      <c r="E36" s="7"/>
      <c r="F36" s="7"/>
      <c r="G36" s="7"/>
      <c r="H36" s="7"/>
      <c r="I36" s="8"/>
      <c r="J36" s="8"/>
      <c r="K36" s="8"/>
      <c r="L36" s="8"/>
      <c r="M36" s="8"/>
      <c r="N36"/>
      <c r="O36"/>
      <c r="P36"/>
      <c r="Q36"/>
      <c r="R36"/>
      <c r="S36"/>
      <c r="T36"/>
      <c r="U36"/>
      <c r="V36"/>
      <c r="W36"/>
      <c r="X36"/>
      <c r="Y36"/>
      <c r="Z36"/>
    </row>
    <row r="37" spans="1:29" x14ac:dyDescent="0.25">
      <c r="A37" s="7"/>
      <c r="B37" s="16" t="s">
        <v>3</v>
      </c>
      <c r="C37" s="13"/>
      <c r="D37" s="13"/>
      <c r="E37" s="13"/>
      <c r="F37" s="103"/>
      <c r="G37" s="103"/>
      <c r="H37" s="103"/>
      <c r="I37" s="103"/>
      <c r="J37" s="103"/>
      <c r="K37" s="103"/>
      <c r="L37" s="58"/>
      <c r="M37" s="8"/>
      <c r="N37"/>
      <c r="O37"/>
      <c r="P37"/>
      <c r="Q37"/>
      <c r="R37"/>
      <c r="S37"/>
      <c r="T37"/>
      <c r="U37"/>
      <c r="V37"/>
      <c r="W37"/>
      <c r="X37"/>
      <c r="Y37"/>
      <c r="Z37"/>
    </row>
    <row r="38" spans="1:29" x14ac:dyDescent="0.25">
      <c r="A38" s="7"/>
      <c r="B38" s="9"/>
      <c r="C38" s="7"/>
      <c r="D38" s="7"/>
      <c r="E38" s="7"/>
      <c r="F38" s="104"/>
      <c r="G38" s="104"/>
      <c r="H38" s="104"/>
      <c r="I38" s="104"/>
      <c r="J38" s="104"/>
      <c r="K38" s="104"/>
      <c r="L38" s="8"/>
      <c r="M38" s="8"/>
      <c r="N38"/>
      <c r="O38"/>
      <c r="P38"/>
      <c r="Q38"/>
      <c r="R38"/>
      <c r="S38"/>
      <c r="T38"/>
      <c r="U38"/>
      <c r="V38"/>
      <c r="W38"/>
      <c r="X38"/>
      <c r="Y38"/>
      <c r="Z38"/>
    </row>
    <row r="39" spans="1:29" x14ac:dyDescent="0.25">
      <c r="A39" s="7" t="s">
        <v>5</v>
      </c>
      <c r="B39" s="7" t="s">
        <v>268</v>
      </c>
      <c r="C39" s="7"/>
      <c r="D39" s="7"/>
      <c r="E39" s="7"/>
      <c r="F39" s="7"/>
      <c r="G39" s="7"/>
      <c r="H39" s="7"/>
      <c r="I39" s="8"/>
      <c r="J39" s="8"/>
      <c r="K39" s="8"/>
      <c r="L39" s="8"/>
      <c r="M39" s="8"/>
      <c r="N39"/>
      <c r="O39"/>
      <c r="P39"/>
      <c r="Q39"/>
      <c r="R39"/>
      <c r="S39"/>
      <c r="T39"/>
      <c r="U39"/>
      <c r="V39"/>
      <c r="W39"/>
      <c r="X39"/>
      <c r="Y39"/>
      <c r="Z39"/>
    </row>
    <row r="40" spans="1:29" x14ac:dyDescent="0.25">
      <c r="A40" s="7"/>
      <c r="B40" s="16" t="s">
        <v>3</v>
      </c>
      <c r="C40" s="13"/>
      <c r="D40" s="13"/>
      <c r="E40" s="13"/>
      <c r="F40" s="103"/>
      <c r="G40" s="103"/>
      <c r="H40" s="103"/>
      <c r="I40" s="103"/>
      <c r="J40" s="103"/>
      <c r="K40" s="103"/>
      <c r="L40" s="58"/>
      <c r="M40" s="8"/>
      <c r="N40"/>
      <c r="O40"/>
      <c r="P40"/>
      <c r="Q40"/>
      <c r="R40"/>
      <c r="S40"/>
      <c r="T40"/>
      <c r="U40"/>
      <c r="V40"/>
      <c r="W40"/>
      <c r="X40"/>
      <c r="Y40"/>
      <c r="Z40"/>
    </row>
    <row r="41" spans="1:29" x14ac:dyDescent="0.25">
      <c r="A41" s="7"/>
      <c r="B41" s="9"/>
      <c r="C41" s="7"/>
      <c r="D41" s="7"/>
      <c r="E41" s="7"/>
      <c r="F41" s="104"/>
      <c r="G41" s="104"/>
      <c r="H41" s="104"/>
      <c r="I41" s="104"/>
      <c r="J41" s="104"/>
      <c r="K41" s="104"/>
      <c r="L41" s="8"/>
      <c r="M41" s="8"/>
      <c r="N41"/>
      <c r="O41"/>
      <c r="P41"/>
      <c r="Q41"/>
      <c r="R41"/>
      <c r="S41"/>
      <c r="T41"/>
      <c r="U41"/>
      <c r="V41"/>
      <c r="W41"/>
      <c r="X41"/>
      <c r="Y41"/>
      <c r="Z41"/>
    </row>
    <row r="42" spans="1:29" x14ac:dyDescent="0.25">
      <c r="A42" s="7" t="s">
        <v>77</v>
      </c>
      <c r="B42" s="9"/>
      <c r="C42" s="7"/>
      <c r="D42" s="7"/>
      <c r="E42" s="7"/>
      <c r="F42" s="104"/>
      <c r="G42" s="104"/>
      <c r="H42" s="104"/>
      <c r="I42" s="104"/>
      <c r="J42" s="104"/>
      <c r="K42" s="104"/>
      <c r="L42" s="95" t="s">
        <v>134</v>
      </c>
      <c r="M42" s="151">
        <v>12.354900000000001</v>
      </c>
      <c r="N42"/>
      <c r="O42"/>
      <c r="P42"/>
      <c r="Q42"/>
      <c r="R42"/>
      <c r="S42"/>
      <c r="T42"/>
      <c r="U42"/>
      <c r="V42"/>
      <c r="W42"/>
      <c r="X42"/>
      <c r="Y42"/>
      <c r="Z42"/>
    </row>
    <row r="43" spans="1:29" x14ac:dyDescent="0.25">
      <c r="A43" s="7"/>
      <c r="B43" s="7"/>
      <c r="C43" s="8"/>
      <c r="D43" s="8"/>
      <c r="E43" s="8"/>
      <c r="F43" s="8"/>
      <c r="G43" s="8"/>
      <c r="H43" s="8"/>
      <c r="I43" s="8"/>
      <c r="J43" s="8"/>
      <c r="K43" s="8"/>
      <c r="L43" s="8"/>
      <c r="M43" s="8"/>
      <c r="N43"/>
      <c r="O43"/>
      <c r="P43"/>
      <c r="Q43"/>
      <c r="R43"/>
      <c r="S43"/>
      <c r="T43"/>
      <c r="U43"/>
      <c r="V43"/>
      <c r="W43"/>
      <c r="X43"/>
      <c r="Y43"/>
      <c r="Z43"/>
      <c r="AA43"/>
      <c r="AB43"/>
    </row>
    <row r="44" spans="1:29" x14ac:dyDescent="0.25">
      <c r="A44" s="7" t="s">
        <v>23</v>
      </c>
      <c r="B44" s="7" t="s">
        <v>74</v>
      </c>
      <c r="C44" s="9"/>
      <c r="D44" s="7"/>
      <c r="E44" s="7"/>
      <c r="F44" s="7"/>
      <c r="G44" s="7"/>
      <c r="H44" s="7"/>
      <c r="I44" s="8"/>
      <c r="J44" s="7"/>
      <c r="K44" s="7"/>
      <c r="L44" s="7"/>
      <c r="M44" s="7"/>
      <c r="N44"/>
      <c r="O44"/>
      <c r="P44"/>
      <c r="Q44"/>
      <c r="R44"/>
      <c r="S44"/>
      <c r="T44"/>
      <c r="U44"/>
      <c r="V44"/>
      <c r="W44"/>
      <c r="X44"/>
      <c r="Y44"/>
      <c r="Z44"/>
      <c r="AA44"/>
      <c r="AB44"/>
      <c r="AC44"/>
    </row>
    <row r="45" spans="1:29" x14ac:dyDescent="0.25">
      <c r="A45" s="9"/>
      <c r="B45" s="9" t="s">
        <v>1</v>
      </c>
      <c r="C45" s="9"/>
      <c r="D45" s="15"/>
      <c r="E45" s="15"/>
      <c r="F45" s="7"/>
      <c r="G45" s="7"/>
      <c r="H45" s="7"/>
      <c r="I45" s="8"/>
      <c r="J45" s="8"/>
      <c r="K45" s="8"/>
      <c r="L45" s="8"/>
      <c r="M45" s="8"/>
      <c r="N45"/>
      <c r="O45"/>
      <c r="P45"/>
      <c r="Q45"/>
      <c r="R45"/>
      <c r="S45"/>
      <c r="T45"/>
      <c r="U45"/>
      <c r="V45"/>
      <c r="W45"/>
      <c r="X45"/>
      <c r="Y45"/>
      <c r="Z45"/>
      <c r="AA45"/>
      <c r="AB45"/>
    </row>
    <row r="46" spans="1:29" x14ac:dyDescent="0.25">
      <c r="N46"/>
      <c r="O46"/>
      <c r="P46"/>
      <c r="Q46"/>
      <c r="R46"/>
      <c r="S46"/>
      <c r="T46"/>
      <c r="U46"/>
      <c r="V46"/>
      <c r="W46"/>
      <c r="X46"/>
      <c r="Y46"/>
      <c r="Z46"/>
      <c r="AA46"/>
      <c r="AB46"/>
    </row>
    <row r="47" spans="1:29" x14ac:dyDescent="0.25">
      <c r="N47"/>
      <c r="O47"/>
      <c r="P47"/>
      <c r="Q47"/>
      <c r="R47"/>
      <c r="S47"/>
      <c r="T47"/>
      <c r="U47"/>
      <c r="V47"/>
      <c r="W47"/>
      <c r="X47"/>
      <c r="Y47"/>
      <c r="Z47"/>
      <c r="AA47"/>
      <c r="AB47"/>
    </row>
    <row r="48" spans="1:29" x14ac:dyDescent="0.25">
      <c r="N48"/>
      <c r="O48"/>
      <c r="P48"/>
      <c r="Q48"/>
      <c r="R48"/>
      <c r="S48"/>
      <c r="T48"/>
      <c r="U48"/>
      <c r="V48"/>
      <c r="W48"/>
      <c r="X48"/>
      <c r="Y48"/>
      <c r="Z48"/>
      <c r="AA48"/>
      <c r="AB48"/>
    </row>
    <row r="49" spans="1:29" ht="19.5" x14ac:dyDescent="0.3">
      <c r="A49" s="7" t="s">
        <v>70</v>
      </c>
      <c r="B49" s="7" t="s">
        <v>266</v>
      </c>
      <c r="C49" s="9"/>
      <c r="D49" s="7"/>
      <c r="E49" s="15"/>
      <c r="F49" s="7"/>
      <c r="G49" s="7"/>
      <c r="H49" s="8"/>
      <c r="I49" s="93"/>
      <c r="J49" s="8"/>
      <c r="K49" s="8"/>
      <c r="L49" s="8"/>
      <c r="M49" s="8"/>
      <c r="N49"/>
      <c r="O49"/>
      <c r="P49"/>
      <c r="Q49"/>
      <c r="R49"/>
      <c r="S49"/>
      <c r="T49"/>
      <c r="U49"/>
      <c r="V49"/>
      <c r="W49"/>
      <c r="X49"/>
      <c r="Y49"/>
      <c r="Z49"/>
      <c r="AA49"/>
      <c r="AB49"/>
    </row>
    <row r="50" spans="1:29" x14ac:dyDescent="0.25">
      <c r="A50" s="9"/>
      <c r="B50" s="9" t="s">
        <v>1</v>
      </c>
      <c r="C50" s="9"/>
      <c r="D50" s="15"/>
      <c r="E50" s="15"/>
      <c r="F50" s="7"/>
      <c r="G50" s="7"/>
      <c r="H50" s="8"/>
      <c r="I50" s="93"/>
      <c r="J50" s="8"/>
      <c r="K50" s="8"/>
      <c r="L50" s="8"/>
      <c r="M50" s="8"/>
      <c r="N50"/>
      <c r="O50"/>
      <c r="P50"/>
      <c r="Q50"/>
      <c r="R50"/>
      <c r="S50"/>
      <c r="T50"/>
      <c r="U50"/>
      <c r="V50"/>
      <c r="W50"/>
      <c r="X50"/>
      <c r="Y50"/>
      <c r="Z50"/>
      <c r="AA50"/>
      <c r="AB50"/>
    </row>
    <row r="51" spans="1:29" x14ac:dyDescent="0.25">
      <c r="N51"/>
      <c r="O51"/>
      <c r="P51"/>
      <c r="Q51"/>
      <c r="R51"/>
      <c r="S51"/>
      <c r="T51"/>
      <c r="U51"/>
      <c r="V51"/>
      <c r="W51"/>
      <c r="X51"/>
      <c r="Y51"/>
      <c r="Z51"/>
      <c r="AA51"/>
      <c r="AB51"/>
    </row>
    <row r="52" spans="1:29" x14ac:dyDescent="0.25">
      <c r="N52"/>
      <c r="O52"/>
      <c r="P52"/>
      <c r="Q52"/>
      <c r="R52"/>
      <c r="S52"/>
      <c r="T52"/>
      <c r="U52"/>
      <c r="V52"/>
      <c r="W52"/>
      <c r="X52"/>
      <c r="Y52"/>
      <c r="Z52"/>
      <c r="AA52"/>
      <c r="AB52"/>
    </row>
    <row r="53" spans="1:29" x14ac:dyDescent="0.25">
      <c r="N53"/>
      <c r="O53"/>
      <c r="P53"/>
      <c r="Q53"/>
      <c r="R53"/>
      <c r="S53"/>
      <c r="T53"/>
      <c r="U53"/>
      <c r="V53"/>
      <c r="W53"/>
      <c r="X53"/>
      <c r="Y53"/>
      <c r="Z53"/>
      <c r="AA53"/>
      <c r="AB53"/>
    </row>
    <row r="54" spans="1:29" x14ac:dyDescent="0.25">
      <c r="A54" s="7" t="s">
        <v>75</v>
      </c>
      <c r="B54" s="7" t="s">
        <v>76</v>
      </c>
      <c r="C54" s="9"/>
      <c r="D54" s="7"/>
      <c r="E54" s="7"/>
      <c r="F54" s="7"/>
      <c r="G54" s="7"/>
      <c r="H54" s="8"/>
      <c r="I54" s="93"/>
      <c r="J54" s="8"/>
      <c r="K54" s="8"/>
      <c r="L54" s="8"/>
      <c r="M54" s="8"/>
      <c r="N54"/>
      <c r="O54"/>
      <c r="P54"/>
      <c r="Q54"/>
      <c r="R54"/>
      <c r="S54"/>
      <c r="T54"/>
      <c r="U54"/>
      <c r="V54"/>
      <c r="W54"/>
      <c r="X54"/>
      <c r="Y54"/>
      <c r="Z54"/>
      <c r="AA54"/>
      <c r="AB54"/>
    </row>
    <row r="55" spans="1:29" x14ac:dyDescent="0.25">
      <c r="A55" s="9"/>
      <c r="B55" s="9" t="s">
        <v>1</v>
      </c>
      <c r="C55" s="9"/>
      <c r="D55" s="15"/>
      <c r="E55" s="15"/>
      <c r="F55" s="7"/>
      <c r="G55" s="7"/>
      <c r="H55" s="8"/>
      <c r="I55" s="93"/>
      <c r="J55" s="8"/>
      <c r="K55" s="8"/>
      <c r="L55" s="8"/>
      <c r="M55" s="8"/>
      <c r="N55"/>
      <c r="O55"/>
      <c r="P55"/>
      <c r="Q55"/>
      <c r="R55"/>
      <c r="S55"/>
      <c r="T55"/>
      <c r="U55"/>
      <c r="V55"/>
      <c r="W55"/>
      <c r="X55"/>
      <c r="Y55"/>
      <c r="Z55"/>
      <c r="AA55"/>
      <c r="AB55"/>
    </row>
    <row r="56" spans="1:29" x14ac:dyDescent="0.25">
      <c r="N56"/>
      <c r="O56"/>
      <c r="P56"/>
      <c r="Q56"/>
      <c r="R56"/>
      <c r="S56"/>
      <c r="T56"/>
      <c r="U56"/>
      <c r="V56"/>
      <c r="W56"/>
      <c r="X56"/>
      <c r="Y56"/>
      <c r="Z56"/>
      <c r="AA56"/>
      <c r="AB56"/>
    </row>
    <row r="57" spans="1:29" x14ac:dyDescent="0.25">
      <c r="N57"/>
      <c r="O57"/>
      <c r="P57"/>
      <c r="Q57"/>
      <c r="R57"/>
      <c r="S57"/>
      <c r="T57"/>
      <c r="U57"/>
      <c r="V57"/>
      <c r="W57"/>
      <c r="X57"/>
      <c r="Y57"/>
      <c r="Z57"/>
      <c r="AA57"/>
      <c r="AB57"/>
    </row>
    <row r="58" spans="1:29" x14ac:dyDescent="0.25">
      <c r="N58"/>
      <c r="O58"/>
      <c r="P58"/>
      <c r="Q58"/>
      <c r="R58"/>
      <c r="S58"/>
      <c r="T58"/>
      <c r="U58"/>
      <c r="V58"/>
      <c r="W58"/>
      <c r="X58"/>
      <c r="Y58"/>
      <c r="Z58"/>
      <c r="AA58"/>
      <c r="AB58"/>
      <c r="AC58" s="106"/>
    </row>
    <row r="59" spans="1:29" x14ac:dyDescent="0.25">
      <c r="N59"/>
      <c r="O59"/>
      <c r="P59"/>
      <c r="Q59"/>
      <c r="R59"/>
      <c r="S59"/>
      <c r="T59"/>
      <c r="U59"/>
      <c r="V59"/>
      <c r="W59"/>
      <c r="X59"/>
      <c r="Y59"/>
      <c r="Z59"/>
      <c r="AA59"/>
      <c r="AB59"/>
      <c r="AC59" s="106"/>
    </row>
    <row r="60" spans="1:29" x14ac:dyDescent="0.25">
      <c r="N60"/>
      <c r="O60"/>
      <c r="P60"/>
      <c r="Q60"/>
      <c r="R60"/>
      <c r="S60"/>
      <c r="T60"/>
      <c r="U60"/>
      <c r="V60"/>
      <c r="W60"/>
      <c r="X60"/>
      <c r="Y60"/>
      <c r="Z60"/>
      <c r="AA60"/>
      <c r="AB60"/>
      <c r="AC60" s="106"/>
    </row>
    <row r="61" spans="1:29" x14ac:dyDescent="0.25">
      <c r="N61"/>
      <c r="O61"/>
      <c r="P61"/>
      <c r="Q61"/>
      <c r="R61"/>
      <c r="S61"/>
      <c r="T61"/>
      <c r="U61"/>
      <c r="V61"/>
      <c r="W61"/>
      <c r="X61"/>
      <c r="Y61"/>
      <c r="Z61"/>
      <c r="AA61"/>
      <c r="AB61"/>
    </row>
    <row r="62" spans="1:29" x14ac:dyDescent="0.25">
      <c r="N62"/>
      <c r="O62"/>
      <c r="P62"/>
      <c r="Q62"/>
      <c r="R62"/>
      <c r="S62"/>
      <c r="T62"/>
      <c r="U62"/>
      <c r="V62"/>
      <c r="W62"/>
      <c r="X62"/>
      <c r="Y62"/>
      <c r="Z62"/>
      <c r="AA62"/>
      <c r="AB62"/>
    </row>
    <row r="63" spans="1:29" x14ac:dyDescent="0.25">
      <c r="N63"/>
      <c r="O63"/>
      <c r="P63"/>
      <c r="Q63"/>
      <c r="R63"/>
      <c r="S63"/>
      <c r="T63"/>
      <c r="U63"/>
      <c r="V63"/>
      <c r="W63"/>
      <c r="X63"/>
      <c r="Y63"/>
      <c r="Z63"/>
    </row>
    <row r="64" spans="1:29" x14ac:dyDescent="0.25">
      <c r="N64"/>
      <c r="O64"/>
      <c r="P64"/>
      <c r="Q64"/>
      <c r="R64"/>
      <c r="S64"/>
      <c r="T64"/>
      <c r="U64"/>
      <c r="V64"/>
      <c r="W64"/>
      <c r="X64"/>
      <c r="Y64"/>
      <c r="Z64"/>
    </row>
    <row r="65" spans="14:26" x14ac:dyDescent="0.25">
      <c r="N65"/>
      <c r="O65"/>
      <c r="P65"/>
      <c r="Q65"/>
      <c r="R65"/>
      <c r="S65"/>
      <c r="T65"/>
      <c r="U65"/>
      <c r="V65"/>
      <c r="W65"/>
      <c r="X65"/>
      <c r="Y65"/>
      <c r="Z65"/>
    </row>
    <row r="66" spans="14:26" x14ac:dyDescent="0.25">
      <c r="N66"/>
      <c r="O66"/>
      <c r="P66"/>
      <c r="Q66"/>
      <c r="R66"/>
      <c r="S66"/>
      <c r="T66"/>
      <c r="U66"/>
      <c r="V66"/>
      <c r="W66"/>
      <c r="X66"/>
      <c r="Y66"/>
      <c r="Z66"/>
    </row>
    <row r="67" spans="14:26" x14ac:dyDescent="0.25">
      <c r="N67"/>
      <c r="O67"/>
      <c r="P67"/>
      <c r="Q67"/>
      <c r="R67"/>
      <c r="S67"/>
      <c r="T67"/>
      <c r="U67"/>
      <c r="V67"/>
      <c r="W67"/>
      <c r="X67"/>
      <c r="Y67"/>
      <c r="Z67"/>
    </row>
    <row r="68" spans="14:26" x14ac:dyDescent="0.25">
      <c r="N68"/>
      <c r="O68"/>
      <c r="P68"/>
      <c r="Q68"/>
      <c r="R68"/>
      <c r="S68"/>
      <c r="T68"/>
      <c r="U68"/>
      <c r="V68"/>
      <c r="W68"/>
      <c r="X68"/>
      <c r="Y68"/>
      <c r="Z68"/>
    </row>
    <row r="69" spans="14:26" x14ac:dyDescent="0.25">
      <c r="N69"/>
      <c r="O69"/>
      <c r="P69"/>
      <c r="Q69"/>
      <c r="R69"/>
      <c r="S69"/>
      <c r="T69"/>
      <c r="U69"/>
      <c r="V69"/>
      <c r="W69"/>
      <c r="X69"/>
      <c r="Y69"/>
      <c r="Z69"/>
    </row>
    <row r="70" spans="14:26" x14ac:dyDescent="0.25">
      <c r="N70"/>
      <c r="O70"/>
      <c r="P70"/>
      <c r="Q70"/>
      <c r="R70"/>
      <c r="S70"/>
      <c r="T70"/>
      <c r="U70"/>
      <c r="V70"/>
      <c r="W70"/>
      <c r="X70"/>
      <c r="Y70"/>
      <c r="Z70"/>
    </row>
    <row r="71" spans="14:26" x14ac:dyDescent="0.25">
      <c r="N71"/>
      <c r="O71"/>
      <c r="P71"/>
      <c r="Q71"/>
      <c r="R71"/>
      <c r="S71"/>
      <c r="T71"/>
      <c r="U71"/>
      <c r="V71"/>
      <c r="W71"/>
      <c r="X71"/>
      <c r="Y71"/>
      <c r="Z71"/>
    </row>
    <row r="72" spans="14:26" x14ac:dyDescent="0.25">
      <c r="N72"/>
      <c r="O72"/>
      <c r="P72"/>
      <c r="Q72"/>
      <c r="R72"/>
      <c r="S72"/>
      <c r="T72"/>
      <c r="U72"/>
      <c r="V72"/>
      <c r="W72"/>
      <c r="X72"/>
      <c r="Y72"/>
      <c r="Z72"/>
    </row>
    <row r="73" spans="14:26" x14ac:dyDescent="0.25">
      <c r="N73"/>
      <c r="O73"/>
      <c r="P73"/>
      <c r="Q73"/>
      <c r="R73"/>
      <c r="S73"/>
      <c r="T73"/>
      <c r="U73"/>
      <c r="V73"/>
      <c r="W73"/>
      <c r="X73"/>
      <c r="Y73"/>
      <c r="Z73"/>
    </row>
    <row r="74" spans="14:26" x14ac:dyDescent="0.25">
      <c r="N74"/>
      <c r="O74"/>
      <c r="P74"/>
      <c r="Q74"/>
      <c r="R74"/>
      <c r="S74"/>
      <c r="T74"/>
      <c r="U74"/>
      <c r="V74"/>
      <c r="W74"/>
      <c r="X74"/>
      <c r="Y74"/>
      <c r="Z74"/>
    </row>
    <row r="75" spans="14:26" x14ac:dyDescent="0.25">
      <c r="N75"/>
      <c r="O75"/>
      <c r="P75"/>
      <c r="Q75"/>
      <c r="R75"/>
      <c r="S75"/>
      <c r="T75"/>
      <c r="U75"/>
      <c r="V75"/>
      <c r="W75"/>
      <c r="X75"/>
      <c r="Y75"/>
      <c r="Z75"/>
    </row>
    <row r="76" spans="14:26" x14ac:dyDescent="0.25">
      <c r="N76"/>
      <c r="O76"/>
      <c r="P76"/>
      <c r="Q76"/>
      <c r="R76"/>
      <c r="S76"/>
      <c r="T76"/>
      <c r="U76"/>
      <c r="V76"/>
      <c r="W76"/>
      <c r="X76"/>
      <c r="Y76"/>
      <c r="Z76"/>
    </row>
    <row r="77" spans="14:26" x14ac:dyDescent="0.25">
      <c r="N77"/>
      <c r="O77"/>
      <c r="P77"/>
      <c r="Q77"/>
      <c r="R77"/>
      <c r="S77"/>
      <c r="T77"/>
      <c r="U77"/>
      <c r="V77"/>
      <c r="W77"/>
      <c r="X77"/>
      <c r="Y77"/>
      <c r="Z77"/>
    </row>
    <row r="78" spans="14:26" x14ac:dyDescent="0.25">
      <c r="N78"/>
      <c r="O78"/>
      <c r="P78"/>
      <c r="Q78"/>
      <c r="R78"/>
      <c r="S78"/>
      <c r="T78"/>
      <c r="U78"/>
      <c r="V78"/>
      <c r="W78"/>
      <c r="X78"/>
      <c r="Y78"/>
      <c r="Z78"/>
    </row>
    <row r="79" spans="14:26" x14ac:dyDescent="0.25">
      <c r="N79"/>
      <c r="O79"/>
      <c r="P79"/>
      <c r="Q79"/>
      <c r="R79"/>
      <c r="S79"/>
      <c r="T79"/>
      <c r="U79"/>
      <c r="V79"/>
      <c r="W79"/>
      <c r="X79"/>
      <c r="Y79"/>
      <c r="Z79"/>
    </row>
    <row r="80" spans="14:26" x14ac:dyDescent="0.25">
      <c r="N80"/>
      <c r="O80"/>
      <c r="P80"/>
      <c r="Q80"/>
      <c r="R80"/>
      <c r="S80"/>
      <c r="T80"/>
      <c r="U80"/>
      <c r="V80"/>
      <c r="W80"/>
      <c r="X80"/>
      <c r="Y80"/>
      <c r="Z80"/>
    </row>
    <row r="81" spans="14:26" x14ac:dyDescent="0.25">
      <c r="N81"/>
      <c r="O81"/>
      <c r="P81"/>
      <c r="Q81"/>
      <c r="R81"/>
      <c r="S81"/>
      <c r="T81"/>
      <c r="U81"/>
      <c r="V81"/>
      <c r="W81"/>
      <c r="X81"/>
      <c r="Y81"/>
      <c r="Z81"/>
    </row>
    <row r="82" spans="14:26" x14ac:dyDescent="0.25">
      <c r="N82"/>
      <c r="O82"/>
      <c r="P82"/>
      <c r="Q82"/>
      <c r="R82"/>
      <c r="S82"/>
      <c r="T82"/>
      <c r="U82"/>
      <c r="V82"/>
      <c r="W82"/>
      <c r="X82"/>
      <c r="Y82"/>
      <c r="Z82"/>
    </row>
    <row r="83" spans="14:26" x14ac:dyDescent="0.25">
      <c r="N83"/>
      <c r="O83"/>
      <c r="P83"/>
      <c r="Q83"/>
      <c r="R83"/>
      <c r="S83"/>
      <c r="T83"/>
      <c r="U83"/>
      <c r="V83"/>
      <c r="W83"/>
      <c r="X83"/>
      <c r="Y83"/>
      <c r="Z83"/>
    </row>
    <row r="84" spans="14:26" x14ac:dyDescent="0.25">
      <c r="N84"/>
      <c r="O84"/>
      <c r="P84"/>
      <c r="Q84"/>
      <c r="R84"/>
      <c r="S84"/>
      <c r="T84"/>
      <c r="U84"/>
      <c r="V84"/>
      <c r="W84"/>
      <c r="X84"/>
      <c r="Y84"/>
      <c r="Z84"/>
    </row>
    <row r="85" spans="14:26" x14ac:dyDescent="0.25">
      <c r="N85"/>
      <c r="O85"/>
      <c r="P85"/>
      <c r="Q85"/>
      <c r="R85"/>
      <c r="S85"/>
      <c r="T85"/>
      <c r="U85"/>
      <c r="V85"/>
      <c r="W85"/>
      <c r="X85"/>
      <c r="Y85"/>
      <c r="Z85"/>
    </row>
    <row r="86" spans="14:26" x14ac:dyDescent="0.25">
      <c r="N86"/>
      <c r="O86"/>
      <c r="P86"/>
      <c r="Q86"/>
      <c r="R86"/>
      <c r="S86"/>
      <c r="T86"/>
      <c r="U86"/>
      <c r="V86"/>
      <c r="W86"/>
      <c r="X86"/>
      <c r="Y86"/>
      <c r="Z86"/>
    </row>
    <row r="87" spans="14:26" x14ac:dyDescent="0.25">
      <c r="N87"/>
      <c r="O87"/>
      <c r="P87"/>
      <c r="Q87"/>
      <c r="R87"/>
      <c r="S87"/>
      <c r="T87"/>
      <c r="U87"/>
      <c r="V87"/>
      <c r="W87"/>
      <c r="X87"/>
      <c r="Y87"/>
      <c r="Z87"/>
    </row>
    <row r="88" spans="14:26" x14ac:dyDescent="0.25">
      <c r="N88"/>
      <c r="O88"/>
      <c r="P88"/>
      <c r="Q88"/>
      <c r="R88"/>
      <c r="S88"/>
      <c r="T88"/>
      <c r="U88"/>
      <c r="V88"/>
      <c r="W88"/>
      <c r="X88"/>
      <c r="Y88"/>
      <c r="Z88"/>
    </row>
    <row r="89" spans="14:26" x14ac:dyDescent="0.25">
      <c r="N89"/>
      <c r="O89"/>
      <c r="P89"/>
      <c r="Q89"/>
      <c r="R89"/>
      <c r="S89"/>
      <c r="T89"/>
      <c r="U89"/>
      <c r="V89"/>
      <c r="W89"/>
      <c r="X89"/>
      <c r="Y89"/>
      <c r="Z89"/>
    </row>
    <row r="90" spans="14:26" x14ac:dyDescent="0.25">
      <c r="N90"/>
      <c r="O90"/>
      <c r="P90"/>
      <c r="Q90"/>
      <c r="R90"/>
      <c r="S90"/>
      <c r="T90"/>
      <c r="U90"/>
      <c r="V90"/>
      <c r="W90"/>
      <c r="X90"/>
      <c r="Y90"/>
      <c r="Z90"/>
    </row>
    <row r="91" spans="14:26" x14ac:dyDescent="0.25">
      <c r="N91"/>
      <c r="O91"/>
      <c r="P91"/>
      <c r="Q91"/>
      <c r="R91"/>
      <c r="S91"/>
      <c r="T91"/>
      <c r="U91"/>
      <c r="V91"/>
      <c r="W91"/>
      <c r="X91"/>
      <c r="Y91"/>
      <c r="Z91"/>
    </row>
    <row r="92" spans="14:26" x14ac:dyDescent="0.25">
      <c r="N92"/>
      <c r="O92"/>
      <c r="P92"/>
      <c r="Q92"/>
      <c r="R92"/>
      <c r="S92"/>
      <c r="T92"/>
      <c r="U92"/>
      <c r="V92"/>
      <c r="W92"/>
      <c r="X92"/>
      <c r="Y92"/>
      <c r="Z92"/>
    </row>
    <row r="93" spans="14:26" x14ac:dyDescent="0.25">
      <c r="N93"/>
      <c r="O93"/>
      <c r="P93"/>
      <c r="Q93"/>
      <c r="R93"/>
      <c r="S93"/>
      <c r="T93"/>
      <c r="U93"/>
      <c r="V93"/>
      <c r="W93"/>
      <c r="X93"/>
      <c r="Y93"/>
      <c r="Z93"/>
    </row>
    <row r="94" spans="14:26" x14ac:dyDescent="0.25">
      <c r="N94"/>
      <c r="O94"/>
      <c r="P94"/>
      <c r="Q94"/>
      <c r="R94"/>
      <c r="S94"/>
      <c r="T94"/>
      <c r="U94"/>
      <c r="V94"/>
      <c r="W94"/>
      <c r="X94"/>
      <c r="Y94"/>
      <c r="Z94"/>
    </row>
    <row r="95" spans="14:26" x14ac:dyDescent="0.25">
      <c r="N95"/>
      <c r="O95"/>
      <c r="P95"/>
      <c r="Q95"/>
      <c r="R95"/>
      <c r="S95"/>
      <c r="T95"/>
      <c r="U95"/>
      <c r="V95"/>
      <c r="W95"/>
      <c r="X95"/>
      <c r="Y95"/>
      <c r="Z95"/>
    </row>
    <row r="96" spans="14:26" x14ac:dyDescent="0.25">
      <c r="N96"/>
      <c r="O96"/>
      <c r="P96"/>
      <c r="Q96"/>
      <c r="R96"/>
      <c r="S96"/>
      <c r="T96"/>
      <c r="U96"/>
      <c r="V96"/>
      <c r="W96"/>
      <c r="X96"/>
      <c r="Y96"/>
      <c r="Z96"/>
    </row>
    <row r="97" spans="13:26" x14ac:dyDescent="0.25">
      <c r="N97"/>
      <c r="O97"/>
      <c r="P97"/>
      <c r="Q97"/>
      <c r="R97"/>
      <c r="S97"/>
      <c r="T97"/>
      <c r="U97"/>
      <c r="V97"/>
      <c r="W97"/>
      <c r="X97"/>
      <c r="Y97"/>
      <c r="Z97"/>
    </row>
    <row r="98" spans="13:26" x14ac:dyDescent="0.25">
      <c r="N98"/>
      <c r="O98"/>
      <c r="P98"/>
      <c r="Q98"/>
      <c r="R98"/>
      <c r="S98"/>
      <c r="T98"/>
      <c r="U98"/>
      <c r="V98"/>
      <c r="W98"/>
      <c r="X98"/>
      <c r="Y98"/>
      <c r="Z98"/>
    </row>
    <row r="99" spans="13:26" x14ac:dyDescent="0.25">
      <c r="N99"/>
      <c r="O99"/>
      <c r="P99"/>
      <c r="Q99"/>
      <c r="R99"/>
      <c r="S99"/>
      <c r="T99"/>
      <c r="U99"/>
      <c r="V99"/>
      <c r="W99"/>
      <c r="X99"/>
      <c r="Y99"/>
      <c r="Z99"/>
    </row>
    <row r="100" spans="13:26" x14ac:dyDescent="0.25">
      <c r="N100"/>
      <c r="O100"/>
      <c r="P100"/>
      <c r="Q100"/>
      <c r="R100"/>
      <c r="S100"/>
      <c r="T100"/>
      <c r="U100"/>
      <c r="V100"/>
      <c r="W100"/>
      <c r="X100"/>
      <c r="Y100"/>
      <c r="Z100"/>
    </row>
    <row r="101" spans="13:26" x14ac:dyDescent="0.25">
      <c r="N101"/>
      <c r="O101"/>
      <c r="P101"/>
      <c r="Q101"/>
      <c r="R101"/>
      <c r="S101"/>
      <c r="T101"/>
      <c r="U101"/>
      <c r="V101"/>
      <c r="W101"/>
      <c r="X101"/>
      <c r="Y101"/>
      <c r="Z101"/>
    </row>
    <row r="102" spans="13:26" x14ac:dyDescent="0.25">
      <c r="N102"/>
      <c r="O102"/>
      <c r="P102"/>
      <c r="Q102"/>
      <c r="R102"/>
      <c r="S102"/>
      <c r="T102"/>
      <c r="U102"/>
      <c r="V102"/>
      <c r="W102"/>
      <c r="X102"/>
      <c r="Y102"/>
      <c r="Z102"/>
    </row>
    <row r="103" spans="13:26" x14ac:dyDescent="0.25">
      <c r="M103"/>
      <c r="N103"/>
      <c r="O103"/>
      <c r="P103"/>
      <c r="Q103"/>
      <c r="R103"/>
      <c r="S103"/>
      <c r="T103"/>
      <c r="U103"/>
      <c r="V103"/>
      <c r="W103"/>
      <c r="X103"/>
      <c r="Y103"/>
      <c r="Z103"/>
    </row>
    <row r="104" spans="13:26" x14ac:dyDescent="0.25">
      <c r="M104"/>
      <c r="N104"/>
      <c r="O104"/>
      <c r="P104"/>
      <c r="Q104"/>
      <c r="R104"/>
      <c r="S104"/>
      <c r="T104"/>
      <c r="U104"/>
      <c r="V104"/>
      <c r="W104"/>
      <c r="X104"/>
      <c r="Y104"/>
      <c r="Z104"/>
    </row>
    <row r="105" spans="13:26" x14ac:dyDescent="0.25">
      <c r="M105"/>
      <c r="N105"/>
      <c r="O105"/>
      <c r="P105"/>
      <c r="Q105"/>
      <c r="R105"/>
      <c r="S105"/>
      <c r="T105"/>
      <c r="U105"/>
      <c r="V105"/>
      <c r="W105"/>
      <c r="X105"/>
      <c r="Y105"/>
      <c r="Z105"/>
    </row>
    <row r="106" spans="13:26" x14ac:dyDescent="0.25">
      <c r="M106"/>
      <c r="N106"/>
      <c r="O106"/>
      <c r="P106"/>
      <c r="Q106"/>
      <c r="R106"/>
      <c r="S106"/>
      <c r="T106"/>
      <c r="U106"/>
      <c r="V106"/>
      <c r="W106"/>
      <c r="X106"/>
      <c r="Y106"/>
      <c r="Z106"/>
    </row>
    <row r="107" spans="13:26" x14ac:dyDescent="0.25">
      <c r="M107"/>
      <c r="N107"/>
      <c r="O107"/>
      <c r="P107"/>
      <c r="Q107"/>
      <c r="R107"/>
      <c r="S107"/>
      <c r="T107"/>
      <c r="U107"/>
      <c r="V107"/>
      <c r="W107"/>
      <c r="X107"/>
      <c r="Y107"/>
      <c r="Z107"/>
    </row>
    <row r="108" spans="13:26" x14ac:dyDescent="0.25">
      <c r="M108"/>
      <c r="N108"/>
      <c r="O108"/>
      <c r="P108"/>
      <c r="Q108"/>
      <c r="R108"/>
      <c r="S108"/>
      <c r="T108"/>
      <c r="U108"/>
      <c r="V108"/>
      <c r="W108"/>
      <c r="X108"/>
      <c r="Y108"/>
      <c r="Z108"/>
    </row>
    <row r="109" spans="13:26" x14ac:dyDescent="0.25">
      <c r="M109"/>
      <c r="N109"/>
      <c r="O109"/>
      <c r="P109"/>
      <c r="Q109"/>
      <c r="R109"/>
      <c r="S109"/>
      <c r="T109"/>
      <c r="U109"/>
      <c r="V109"/>
      <c r="W109"/>
      <c r="X109"/>
      <c r="Y109"/>
      <c r="Z109"/>
    </row>
    <row r="110" spans="13:26" x14ac:dyDescent="0.25">
      <c r="M110"/>
      <c r="N110"/>
      <c r="O110"/>
      <c r="P110"/>
      <c r="Q110"/>
      <c r="R110"/>
      <c r="S110"/>
      <c r="T110"/>
      <c r="U110"/>
      <c r="V110"/>
      <c r="W110"/>
      <c r="X110"/>
      <c r="Y110"/>
      <c r="Z110"/>
    </row>
    <row r="111" spans="13:26" x14ac:dyDescent="0.25">
      <c r="M111"/>
      <c r="N111"/>
      <c r="O111"/>
      <c r="P111"/>
      <c r="Q111"/>
      <c r="R111"/>
      <c r="S111"/>
      <c r="T111"/>
      <c r="U111"/>
      <c r="V111"/>
      <c r="W111"/>
      <c r="X111"/>
      <c r="Y111"/>
      <c r="Z111"/>
    </row>
    <row r="112" spans="13:26" x14ac:dyDescent="0.25">
      <c r="M112"/>
      <c r="N112"/>
      <c r="O112"/>
      <c r="P112"/>
      <c r="Q112"/>
      <c r="R112"/>
      <c r="S112"/>
      <c r="T112"/>
      <c r="U112"/>
      <c r="V112"/>
      <c r="W112"/>
      <c r="X112"/>
      <c r="Y112"/>
      <c r="Z112"/>
    </row>
    <row r="113" spans="13:26" x14ac:dyDescent="0.25">
      <c r="M113"/>
      <c r="N113"/>
      <c r="O113"/>
      <c r="P113"/>
      <c r="Q113"/>
      <c r="R113"/>
      <c r="S113"/>
      <c r="T113"/>
      <c r="U113"/>
      <c r="V113"/>
      <c r="W113"/>
      <c r="X113"/>
      <c r="Y113"/>
      <c r="Z113"/>
    </row>
    <row r="114" spans="13:26" x14ac:dyDescent="0.25">
      <c r="M114"/>
      <c r="N114"/>
      <c r="O114"/>
      <c r="P114"/>
      <c r="Q114"/>
      <c r="R114"/>
      <c r="S114"/>
      <c r="T114"/>
      <c r="U114"/>
      <c r="V114"/>
      <c r="W114"/>
      <c r="X114"/>
      <c r="Y114"/>
      <c r="Z114"/>
    </row>
    <row r="115" spans="13:26" x14ac:dyDescent="0.25">
      <c r="M115"/>
      <c r="N115"/>
      <c r="O115"/>
      <c r="P115"/>
      <c r="Q115"/>
      <c r="R115"/>
      <c r="S115"/>
      <c r="T115"/>
      <c r="U115"/>
      <c r="V115"/>
      <c r="W115"/>
      <c r="X115"/>
      <c r="Y115"/>
      <c r="Z115"/>
    </row>
    <row r="116" spans="13:26" x14ac:dyDescent="0.25">
      <c r="M116"/>
      <c r="N116"/>
      <c r="O116"/>
      <c r="P116"/>
      <c r="Q116"/>
      <c r="R116"/>
      <c r="S116"/>
      <c r="T116"/>
      <c r="U116"/>
      <c r="V116"/>
      <c r="W116"/>
      <c r="X116"/>
      <c r="Y116"/>
      <c r="Z116"/>
    </row>
    <row r="117" spans="13:26" x14ac:dyDescent="0.25">
      <c r="M117"/>
      <c r="N117"/>
      <c r="O117"/>
      <c r="P117"/>
      <c r="Q117"/>
      <c r="R117"/>
      <c r="S117"/>
      <c r="T117"/>
      <c r="U117"/>
      <c r="V117"/>
      <c r="W117"/>
      <c r="X117"/>
      <c r="Y117"/>
      <c r="Z117"/>
    </row>
    <row r="118" spans="13:26" x14ac:dyDescent="0.25">
      <c r="M118"/>
      <c r="N118"/>
      <c r="O118"/>
      <c r="P118"/>
      <c r="Q118"/>
      <c r="R118"/>
      <c r="S118"/>
      <c r="T118"/>
      <c r="U118"/>
      <c r="V118"/>
      <c r="W118"/>
      <c r="X118"/>
      <c r="Y118"/>
      <c r="Z118"/>
    </row>
    <row r="119" spans="13:26" x14ac:dyDescent="0.25">
      <c r="M119"/>
      <c r="N119"/>
      <c r="O119"/>
      <c r="P119"/>
      <c r="Q119"/>
      <c r="R119"/>
      <c r="S119"/>
      <c r="T119"/>
      <c r="U119"/>
      <c r="V119"/>
      <c r="W119"/>
      <c r="X119"/>
      <c r="Y119"/>
      <c r="Z119"/>
    </row>
    <row r="120" spans="13:26" x14ac:dyDescent="0.25">
      <c r="M120"/>
      <c r="N120"/>
      <c r="O120"/>
      <c r="P120"/>
      <c r="Q120"/>
      <c r="R120"/>
      <c r="S120"/>
      <c r="T120"/>
      <c r="U120"/>
      <c r="V120"/>
      <c r="W120"/>
      <c r="X120"/>
      <c r="Y120"/>
      <c r="Z120"/>
    </row>
    <row r="121" spans="13:26" x14ac:dyDescent="0.25">
      <c r="M121"/>
      <c r="N121"/>
      <c r="O121"/>
      <c r="P121"/>
      <c r="Q121"/>
      <c r="R121"/>
      <c r="S121"/>
      <c r="T121"/>
      <c r="U121"/>
      <c r="V121"/>
      <c r="W121"/>
      <c r="X121"/>
      <c r="Y121"/>
      <c r="Z121"/>
    </row>
    <row r="122" spans="13:26" x14ac:dyDescent="0.25">
      <c r="M122"/>
      <c r="N122"/>
      <c r="O122"/>
      <c r="P122"/>
      <c r="Q122"/>
      <c r="R122"/>
      <c r="S122"/>
      <c r="T122"/>
      <c r="U122"/>
      <c r="V122"/>
      <c r="W122"/>
      <c r="X122"/>
      <c r="Y122"/>
      <c r="Z122"/>
    </row>
    <row r="123" spans="13:26" x14ac:dyDescent="0.25">
      <c r="M123"/>
      <c r="N123"/>
      <c r="O123"/>
      <c r="P123"/>
      <c r="Q123"/>
      <c r="R123"/>
      <c r="S123"/>
      <c r="T123"/>
      <c r="U123"/>
      <c r="V123"/>
      <c r="W123"/>
      <c r="X123"/>
      <c r="Y123"/>
      <c r="Z123"/>
    </row>
    <row r="124" spans="13:26" x14ac:dyDescent="0.25">
      <c r="M124"/>
      <c r="N124"/>
      <c r="O124"/>
      <c r="P124"/>
      <c r="Q124"/>
      <c r="R124"/>
      <c r="S124"/>
      <c r="T124"/>
      <c r="U124"/>
      <c r="V124"/>
      <c r="W124"/>
      <c r="X124"/>
      <c r="Y124"/>
      <c r="Z124"/>
    </row>
    <row r="125" spans="13:26" x14ac:dyDescent="0.25">
      <c r="M125"/>
      <c r="N125"/>
      <c r="O125"/>
      <c r="P125"/>
      <c r="Q125"/>
      <c r="R125"/>
      <c r="S125"/>
      <c r="T125"/>
      <c r="U125"/>
      <c r="V125"/>
      <c r="W125"/>
      <c r="X125"/>
      <c r="Y125"/>
      <c r="Z125"/>
    </row>
    <row r="126" spans="13:26" x14ac:dyDescent="0.25">
      <c r="M126"/>
      <c r="N126"/>
      <c r="O126"/>
      <c r="P126"/>
      <c r="Q126"/>
      <c r="R126"/>
      <c r="S126"/>
      <c r="T126"/>
      <c r="U126"/>
      <c r="V126"/>
      <c r="W126"/>
      <c r="X126"/>
      <c r="Y126"/>
      <c r="Z126"/>
    </row>
    <row r="127" spans="13:26" x14ac:dyDescent="0.25">
      <c r="M127"/>
      <c r="N127"/>
      <c r="O127"/>
      <c r="P127"/>
      <c r="Q127"/>
      <c r="R127"/>
      <c r="S127"/>
      <c r="T127"/>
      <c r="U127"/>
      <c r="V127"/>
      <c r="W127"/>
      <c r="X127"/>
      <c r="Y127"/>
      <c r="Z127"/>
    </row>
    <row r="128" spans="13:26" x14ac:dyDescent="0.25">
      <c r="M128"/>
      <c r="N128"/>
      <c r="O128"/>
      <c r="P128"/>
      <c r="Q128"/>
      <c r="R128"/>
      <c r="S128"/>
      <c r="T128"/>
      <c r="U128"/>
      <c r="V128"/>
      <c r="W128"/>
      <c r="X128"/>
      <c r="Y128"/>
      <c r="Z128"/>
    </row>
    <row r="129" spans="1:26" x14ac:dyDescent="0.25">
      <c r="M129"/>
      <c r="N129"/>
      <c r="O129"/>
      <c r="P129"/>
      <c r="Q129"/>
      <c r="R129"/>
      <c r="S129"/>
      <c r="T129"/>
      <c r="U129"/>
      <c r="V129"/>
      <c r="W129"/>
      <c r="X129"/>
      <c r="Y129"/>
      <c r="Z129"/>
    </row>
    <row r="130" spans="1:26" x14ac:dyDescent="0.25">
      <c r="M130"/>
      <c r="N130"/>
      <c r="O130"/>
      <c r="P130"/>
      <c r="Q130"/>
      <c r="R130"/>
      <c r="S130"/>
      <c r="T130"/>
      <c r="U130"/>
      <c r="V130"/>
      <c r="W130"/>
      <c r="X130"/>
      <c r="Y130"/>
      <c r="Z130"/>
    </row>
    <row r="131" spans="1:26" x14ac:dyDescent="0.25">
      <c r="M131"/>
      <c r="N131"/>
      <c r="O131"/>
      <c r="P131"/>
      <c r="Q131"/>
      <c r="R131"/>
      <c r="S131"/>
      <c r="T131"/>
      <c r="U131"/>
      <c r="V131"/>
      <c r="W131"/>
      <c r="X131"/>
      <c r="Y131"/>
      <c r="Z131"/>
    </row>
    <row r="132" spans="1:26" x14ac:dyDescent="0.25">
      <c r="M132"/>
      <c r="N132"/>
      <c r="O132"/>
      <c r="P132"/>
      <c r="Q132"/>
      <c r="R132"/>
      <c r="S132"/>
      <c r="T132"/>
      <c r="U132"/>
      <c r="V132"/>
      <c r="W132"/>
      <c r="X132"/>
      <c r="Y132"/>
      <c r="Z132"/>
    </row>
    <row r="139" spans="1:26" x14ac:dyDescent="0.25">
      <c r="A139"/>
      <c r="B139"/>
      <c r="C139"/>
      <c r="D139"/>
      <c r="E139"/>
      <c r="F139"/>
      <c r="G139"/>
      <c r="H139"/>
      <c r="I139"/>
      <c r="J139"/>
      <c r="K139"/>
      <c r="L139"/>
    </row>
    <row r="140" spans="1:26" x14ac:dyDescent="0.25">
      <c r="A140"/>
      <c r="B140"/>
      <c r="C140"/>
      <c r="D140"/>
      <c r="E140"/>
      <c r="F140"/>
      <c r="G140"/>
      <c r="H140"/>
      <c r="I140"/>
      <c r="J140"/>
      <c r="K140"/>
      <c r="L140"/>
    </row>
    <row r="141" spans="1:26" x14ac:dyDescent="0.25">
      <c r="A141"/>
      <c r="B141"/>
      <c r="C141"/>
      <c r="D141"/>
      <c r="E141"/>
      <c r="F141"/>
      <c r="G141"/>
      <c r="H141"/>
      <c r="I141"/>
      <c r="J141"/>
      <c r="K141"/>
      <c r="L141"/>
    </row>
    <row r="142" spans="1:26" x14ac:dyDescent="0.25">
      <c r="A142"/>
      <c r="B142"/>
      <c r="C142"/>
      <c r="D142"/>
      <c r="E142"/>
      <c r="F142"/>
      <c r="G142"/>
      <c r="H142"/>
      <c r="I142"/>
      <c r="J142"/>
      <c r="K142"/>
      <c r="L142"/>
    </row>
    <row r="143" spans="1:26" x14ac:dyDescent="0.25">
      <c r="A143"/>
      <c r="B143"/>
      <c r="C143"/>
      <c r="D143"/>
      <c r="E143"/>
      <c r="F143"/>
      <c r="G143"/>
      <c r="H143"/>
      <c r="I143"/>
      <c r="J143"/>
      <c r="K143"/>
      <c r="L143"/>
    </row>
    <row r="144" spans="1:26"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row>
    <row r="150" spans="1:12" x14ac:dyDescent="0.25">
      <c r="A150"/>
      <c r="B150"/>
      <c r="C150"/>
      <c r="D150"/>
      <c r="E150"/>
      <c r="F150"/>
      <c r="G150"/>
      <c r="H150"/>
      <c r="I150"/>
    </row>
    <row r="151" spans="1:12" x14ac:dyDescent="0.25">
      <c r="A151"/>
      <c r="B151"/>
      <c r="C151"/>
      <c r="D151"/>
      <c r="E151"/>
      <c r="F151"/>
      <c r="G151"/>
      <c r="H151"/>
      <c r="I151"/>
    </row>
    <row r="152" spans="1:12" x14ac:dyDescent="0.25">
      <c r="A152"/>
      <c r="B152"/>
      <c r="C152"/>
      <c r="D152"/>
      <c r="E152"/>
      <c r="F152"/>
      <c r="G152"/>
      <c r="H152"/>
      <c r="I152"/>
    </row>
    <row r="153" spans="1:12" x14ac:dyDescent="0.25">
      <c r="A153"/>
      <c r="B153"/>
      <c r="C153"/>
      <c r="D153"/>
      <c r="E153"/>
      <c r="F153"/>
      <c r="G153"/>
      <c r="H153"/>
      <c r="I153"/>
    </row>
    <row r="154" spans="1:12" x14ac:dyDescent="0.25">
      <c r="A154"/>
      <c r="B154"/>
      <c r="C154"/>
      <c r="D154"/>
      <c r="E154"/>
      <c r="F154"/>
      <c r="G154"/>
      <c r="H154"/>
      <c r="I154"/>
    </row>
    <row r="155" spans="1:12" x14ac:dyDescent="0.25">
      <c r="A155"/>
      <c r="B155"/>
      <c r="C155"/>
      <c r="D155"/>
      <c r="E155"/>
      <c r="F155"/>
      <c r="G155"/>
      <c r="H155"/>
      <c r="I155"/>
    </row>
    <row r="156" spans="1:12" x14ac:dyDescent="0.25">
      <c r="A156"/>
      <c r="B156"/>
      <c r="C156"/>
      <c r="D156"/>
      <c r="E156"/>
      <c r="F156"/>
      <c r="G156"/>
      <c r="H156"/>
      <c r="I156"/>
    </row>
    <row r="157" spans="1:12" x14ac:dyDescent="0.25">
      <c r="A157"/>
      <c r="B157"/>
      <c r="C157"/>
      <c r="D157"/>
      <c r="E157"/>
      <c r="F157"/>
      <c r="G157"/>
      <c r="H157"/>
      <c r="I157"/>
    </row>
    <row r="158" spans="1:12" x14ac:dyDescent="0.25">
      <c r="A158"/>
      <c r="B158"/>
      <c r="C158"/>
      <c r="D158"/>
      <c r="E158"/>
      <c r="F158"/>
      <c r="G158"/>
      <c r="H158"/>
      <c r="I158"/>
    </row>
    <row r="159" spans="1:12" x14ac:dyDescent="0.25">
      <c r="A159"/>
      <c r="B159"/>
      <c r="C159"/>
      <c r="D159"/>
      <c r="E159"/>
      <c r="F159"/>
      <c r="G159"/>
      <c r="H159"/>
      <c r="I159"/>
    </row>
    <row r="160" spans="1:12"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row r="174" spans="1:9" x14ac:dyDescent="0.25">
      <c r="A174"/>
      <c r="B174"/>
      <c r="C174"/>
      <c r="D174"/>
      <c r="E174"/>
      <c r="F174"/>
      <c r="G174"/>
      <c r="H174"/>
      <c r="I174"/>
    </row>
    <row r="175" spans="1:9" x14ac:dyDescent="0.25">
      <c r="A175"/>
      <c r="B175"/>
      <c r="C175"/>
      <c r="D175"/>
      <c r="E175"/>
      <c r="F175"/>
      <c r="G175"/>
      <c r="H175"/>
      <c r="I175"/>
    </row>
    <row r="176" spans="1:9" x14ac:dyDescent="0.25">
      <c r="A176"/>
      <c r="B176"/>
      <c r="C176"/>
      <c r="D176"/>
      <c r="E176"/>
      <c r="F176"/>
      <c r="G176"/>
      <c r="H176"/>
      <c r="I176"/>
    </row>
    <row r="177" spans="1:9" x14ac:dyDescent="0.25">
      <c r="A177"/>
      <c r="B177"/>
      <c r="C177"/>
      <c r="D177"/>
      <c r="E177"/>
      <c r="F177"/>
      <c r="G177"/>
      <c r="H177"/>
      <c r="I177"/>
    </row>
    <row r="178" spans="1:9" x14ac:dyDescent="0.25">
      <c r="A178"/>
      <c r="B178"/>
      <c r="C178"/>
      <c r="D178"/>
      <c r="E178"/>
      <c r="F178"/>
      <c r="G178"/>
      <c r="H178"/>
      <c r="I178"/>
    </row>
    <row r="179" spans="1:9" x14ac:dyDescent="0.25">
      <c r="A179"/>
      <c r="B179"/>
      <c r="C179"/>
      <c r="D179"/>
      <c r="E179"/>
      <c r="F179"/>
      <c r="G179"/>
      <c r="H179"/>
      <c r="I179"/>
    </row>
    <row r="180" spans="1:9" x14ac:dyDescent="0.25">
      <c r="A180"/>
      <c r="B180"/>
      <c r="C180"/>
      <c r="D180"/>
      <c r="E180"/>
      <c r="F180"/>
      <c r="G180"/>
      <c r="H180"/>
      <c r="I180"/>
    </row>
    <row r="181" spans="1:9" x14ac:dyDescent="0.25">
      <c r="A181"/>
      <c r="B181"/>
      <c r="C181"/>
      <c r="D181"/>
      <c r="E181"/>
      <c r="F181"/>
      <c r="G181"/>
      <c r="H181"/>
      <c r="I181"/>
    </row>
    <row r="182" spans="1:9" x14ac:dyDescent="0.25">
      <c r="A182"/>
      <c r="B182"/>
      <c r="C182"/>
      <c r="D182"/>
      <c r="E182"/>
      <c r="F182"/>
      <c r="G182"/>
      <c r="H182"/>
      <c r="I182"/>
    </row>
    <row r="183" spans="1:9" x14ac:dyDescent="0.25">
      <c r="A183"/>
      <c r="B183"/>
      <c r="C183"/>
      <c r="D183"/>
      <c r="E183"/>
      <c r="F183"/>
      <c r="G183"/>
      <c r="H183"/>
      <c r="I183"/>
    </row>
    <row r="184" spans="1:9" x14ac:dyDescent="0.25">
      <c r="A184"/>
      <c r="B184"/>
      <c r="C184"/>
      <c r="D184"/>
      <c r="E184"/>
      <c r="F184"/>
      <c r="G184"/>
      <c r="H184"/>
      <c r="I184"/>
    </row>
    <row r="185" spans="1:9" x14ac:dyDescent="0.25">
      <c r="A185"/>
      <c r="B185"/>
      <c r="C185"/>
      <c r="D185"/>
      <c r="E185"/>
      <c r="F185"/>
      <c r="G185"/>
      <c r="H185"/>
      <c r="I185"/>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F1A6-8CC0-4DC0-BAA4-4905177446A6}">
  <dimension ref="A1:AD188"/>
  <sheetViews>
    <sheetView zoomScaleNormal="100" workbookViewId="0"/>
  </sheetViews>
  <sheetFormatPr defaultColWidth="9.140625" defaultRowHeight="15.75" x14ac:dyDescent="0.25"/>
  <cols>
    <col min="1" max="13" width="12.28515625" style="4" customWidth="1"/>
    <col min="14" max="19" width="8.85546875" style="4" customWidth="1"/>
    <col min="20" max="20" width="10.5703125" style="4" customWidth="1"/>
    <col min="21" max="21" width="10.7109375" style="4" customWidth="1"/>
    <col min="22" max="23" width="8.85546875" style="4" customWidth="1"/>
    <col min="24" max="25" width="9.140625" style="4" bestFit="1"/>
    <col min="26" max="27" width="11.5703125" style="4" bestFit="1" customWidth="1"/>
    <col min="28" max="16384" width="9.140625" style="4"/>
  </cols>
  <sheetData>
    <row r="1" spans="1:27" ht="15.75" customHeight="1" x14ac:dyDescent="0.3">
      <c r="A1" s="1" t="s">
        <v>135</v>
      </c>
      <c r="B1" s="1"/>
      <c r="C1" s="9" t="s">
        <v>0</v>
      </c>
      <c r="D1" s="2"/>
      <c r="E1" s="2"/>
      <c r="F1" s="2"/>
      <c r="G1" s="2"/>
      <c r="H1" s="2"/>
      <c r="I1" s="2"/>
      <c r="J1" s="2"/>
      <c r="K1" s="3"/>
      <c r="L1" s="3"/>
      <c r="M1" s="3"/>
      <c r="N1"/>
      <c r="O1"/>
      <c r="P1"/>
      <c r="Q1"/>
      <c r="R1"/>
      <c r="S1"/>
      <c r="T1"/>
      <c r="U1"/>
      <c r="V1"/>
      <c r="W1"/>
      <c r="X1"/>
      <c r="Y1"/>
      <c r="Z1"/>
      <c r="AA1"/>
    </row>
    <row r="2" spans="1:27" ht="15.75" customHeight="1" x14ac:dyDescent="0.3">
      <c r="A2" s="1"/>
      <c r="B2" s="1"/>
      <c r="C2" s="16" t="s">
        <v>60</v>
      </c>
      <c r="D2" s="90"/>
      <c r="E2" s="90"/>
      <c r="F2" s="90"/>
      <c r="G2" s="90"/>
      <c r="H2" s="90"/>
      <c r="I2" s="90"/>
      <c r="J2" s="90"/>
      <c r="K2" s="90"/>
      <c r="L2" s="91"/>
      <c r="M2" s="91"/>
      <c r="N2"/>
      <c r="O2"/>
      <c r="P2"/>
      <c r="Q2"/>
      <c r="R2"/>
      <c r="S2"/>
      <c r="T2"/>
      <c r="U2"/>
      <c r="V2"/>
      <c r="W2"/>
      <c r="X2"/>
      <c r="Y2"/>
      <c r="Z2"/>
      <c r="AA2"/>
    </row>
    <row r="3" spans="1:27" ht="15.75" customHeight="1" x14ac:dyDescent="0.25">
      <c r="A3" s="25"/>
      <c r="B3" s="25"/>
      <c r="C3" s="7"/>
      <c r="D3" s="7"/>
      <c r="E3" s="7"/>
      <c r="F3" s="7"/>
      <c r="G3" s="7"/>
      <c r="H3" s="7"/>
      <c r="I3" s="92"/>
      <c r="J3" s="92"/>
      <c r="K3" s="15"/>
      <c r="L3" s="15"/>
      <c r="M3" s="15"/>
      <c r="N3"/>
      <c r="O3"/>
      <c r="P3"/>
      <c r="Q3"/>
      <c r="R3"/>
      <c r="S3"/>
      <c r="T3"/>
      <c r="U3"/>
      <c r="V3"/>
      <c r="W3"/>
      <c r="X3"/>
      <c r="Y3"/>
      <c r="Z3"/>
      <c r="AA3"/>
    </row>
    <row r="4" spans="1:27" x14ac:dyDescent="0.25">
      <c r="A4" s="218" t="s">
        <v>136</v>
      </c>
      <c r="B4" s="218"/>
      <c r="C4" s="218"/>
      <c r="D4" s="218"/>
      <c r="E4" s="218"/>
      <c r="F4" s="218"/>
      <c r="G4" s="218"/>
      <c r="H4" s="218"/>
      <c r="I4" s="218"/>
      <c r="J4" s="218"/>
      <c r="K4" s="218"/>
      <c r="L4" s="218"/>
      <c r="M4" s="218"/>
      <c r="X4"/>
      <c r="Y4"/>
      <c r="Z4"/>
      <c r="AA4"/>
    </row>
    <row r="5" spans="1:27" x14ac:dyDescent="0.25">
      <c r="A5" s="219" t="s">
        <v>137</v>
      </c>
      <c r="B5" s="219"/>
      <c r="C5" s="219"/>
      <c r="D5" s="219"/>
      <c r="E5" s="219"/>
      <c r="F5" s="219"/>
      <c r="G5" s="219"/>
      <c r="H5" s="219"/>
      <c r="I5" s="219"/>
      <c r="J5" s="219"/>
      <c r="K5" s="219"/>
      <c r="L5" s="219"/>
      <c r="M5" s="219"/>
      <c r="X5"/>
      <c r="Y5"/>
      <c r="Z5"/>
      <c r="AA5"/>
    </row>
    <row r="6" spans="1:27" x14ac:dyDescent="0.25">
      <c r="A6" s="8"/>
      <c r="B6" s="8"/>
      <c r="C6" s="7"/>
      <c r="D6" s="7"/>
      <c r="E6" s="7"/>
      <c r="F6" s="7"/>
      <c r="G6" s="7"/>
      <c r="H6" s="8"/>
      <c r="I6" s="8"/>
      <c r="J6" s="8"/>
      <c r="K6" s="8"/>
      <c r="L6" s="8"/>
      <c r="M6" s="8"/>
      <c r="X6"/>
      <c r="Y6"/>
      <c r="Z6"/>
      <c r="AA6"/>
    </row>
    <row r="7" spans="1:27" ht="15.75" customHeight="1" x14ac:dyDescent="0.25">
      <c r="A7" s="7" t="s">
        <v>138</v>
      </c>
      <c r="B7" s="7"/>
      <c r="C7" s="7"/>
      <c r="D7" s="7"/>
      <c r="E7" s="7"/>
      <c r="F7" s="7"/>
      <c r="G7" s="7"/>
      <c r="H7" s="8"/>
      <c r="I7" s="8"/>
      <c r="J7" s="8"/>
      <c r="K7" s="8"/>
      <c r="L7" s="8"/>
      <c r="M7" s="8"/>
      <c r="X7"/>
      <c r="Y7"/>
      <c r="Z7"/>
      <c r="AA7"/>
    </row>
    <row r="8" spans="1:27" x14ac:dyDescent="0.25">
      <c r="A8" s="8"/>
      <c r="B8" s="8"/>
      <c r="C8" s="7"/>
      <c r="D8" s="7"/>
      <c r="E8" s="7"/>
      <c r="F8" s="7"/>
      <c r="G8" s="7"/>
      <c r="H8" s="8"/>
      <c r="I8" s="8"/>
      <c r="J8" s="8"/>
      <c r="K8" s="8"/>
      <c r="L8" s="8"/>
      <c r="M8" s="8"/>
      <c r="X8"/>
      <c r="Y8"/>
      <c r="Z8"/>
      <c r="AA8"/>
    </row>
    <row r="9" spans="1:27" ht="15.6" customHeight="1" x14ac:dyDescent="0.25">
      <c r="A9" s="214" t="s">
        <v>139</v>
      </c>
      <c r="B9" s="215"/>
      <c r="C9" s="220" t="s">
        <v>112</v>
      </c>
      <c r="D9" s="220"/>
      <c r="E9" s="220"/>
      <c r="F9" s="220"/>
      <c r="G9" s="220"/>
      <c r="H9" s="220"/>
      <c r="I9" s="220"/>
      <c r="J9" s="220"/>
      <c r="K9" s="8"/>
      <c r="L9" s="8"/>
      <c r="M9" s="8"/>
      <c r="X9"/>
      <c r="Y9"/>
      <c r="Z9"/>
      <c r="AA9"/>
    </row>
    <row r="10" spans="1:27" x14ac:dyDescent="0.25">
      <c r="A10" s="216"/>
      <c r="B10" s="217"/>
      <c r="C10" s="139">
        <v>1</v>
      </c>
      <c r="D10" s="139">
        <v>2</v>
      </c>
      <c r="E10" s="139">
        <v>3</v>
      </c>
      <c r="F10" s="139">
        <v>4</v>
      </c>
      <c r="G10" s="139">
        <v>5</v>
      </c>
      <c r="H10" s="139">
        <v>6</v>
      </c>
      <c r="I10" s="139">
        <v>7</v>
      </c>
      <c r="J10" s="139">
        <v>8</v>
      </c>
      <c r="K10" s="8"/>
      <c r="L10" s="8"/>
      <c r="M10" s="8"/>
      <c r="X10"/>
      <c r="Y10"/>
      <c r="Z10"/>
      <c r="AA10"/>
    </row>
    <row r="11" spans="1:27" ht="15.75" customHeight="1" x14ac:dyDescent="0.25">
      <c r="A11" s="212" t="s">
        <v>140</v>
      </c>
      <c r="B11" s="213"/>
      <c r="C11" s="147">
        <v>2011</v>
      </c>
      <c r="D11" s="147">
        <v>4747</v>
      </c>
      <c r="E11" s="147">
        <v>5863</v>
      </c>
      <c r="F11" s="147">
        <v>8713</v>
      </c>
      <c r="G11" s="147">
        <v>13512</v>
      </c>
      <c r="H11" s="147">
        <v>18518</v>
      </c>
      <c r="I11" s="147">
        <v>20589</v>
      </c>
      <c r="J11" s="147">
        <v>21443</v>
      </c>
      <c r="K11" s="8"/>
      <c r="L11" s="8"/>
      <c r="M11" s="8"/>
      <c r="X11"/>
      <c r="Y11"/>
      <c r="Z11"/>
      <c r="AA11"/>
    </row>
    <row r="12" spans="1:27" ht="18.600000000000001" customHeight="1" x14ac:dyDescent="0.25">
      <c r="A12" s="212" t="s">
        <v>141</v>
      </c>
      <c r="B12" s="213"/>
      <c r="C12" s="147">
        <v>1900</v>
      </c>
      <c r="D12" s="147">
        <v>6042</v>
      </c>
      <c r="E12" s="147">
        <v>12150</v>
      </c>
      <c r="F12" s="147">
        <v>21622</v>
      </c>
      <c r="G12" s="147">
        <v>34104</v>
      </c>
      <c r="H12" s="147">
        <v>42257</v>
      </c>
      <c r="I12" s="147">
        <v>44612</v>
      </c>
      <c r="J12" s="146"/>
      <c r="K12" s="8"/>
      <c r="L12" s="8"/>
      <c r="M12" s="8"/>
      <c r="X12"/>
      <c r="Y12"/>
      <c r="Z12"/>
      <c r="AA12"/>
    </row>
    <row r="13" spans="1:27" ht="18.600000000000001" customHeight="1" x14ac:dyDescent="0.25">
      <c r="A13" s="212" t="s">
        <v>142</v>
      </c>
      <c r="B13" s="213"/>
      <c r="C13" s="147">
        <v>2185</v>
      </c>
      <c r="D13" s="147">
        <v>4436</v>
      </c>
      <c r="E13" s="147">
        <v>8699</v>
      </c>
      <c r="F13" s="147">
        <v>13914</v>
      </c>
      <c r="G13" s="147">
        <v>19905</v>
      </c>
      <c r="H13" s="147">
        <v>21101</v>
      </c>
      <c r="I13" s="146"/>
      <c r="J13" s="146"/>
      <c r="K13" s="8"/>
      <c r="L13" s="8"/>
      <c r="M13" s="8"/>
      <c r="X13"/>
      <c r="Y13"/>
      <c r="Z13"/>
      <c r="AA13"/>
    </row>
    <row r="14" spans="1:27" ht="18.600000000000001" customHeight="1" x14ac:dyDescent="0.25">
      <c r="A14" s="212" t="s">
        <v>143</v>
      </c>
      <c r="B14" s="213"/>
      <c r="C14" s="147">
        <v>1957</v>
      </c>
      <c r="D14" s="147">
        <v>3519</v>
      </c>
      <c r="E14" s="147">
        <v>6247</v>
      </c>
      <c r="F14" s="147">
        <v>9799</v>
      </c>
      <c r="G14" s="147">
        <v>10823</v>
      </c>
      <c r="H14" s="146"/>
      <c r="I14" s="146"/>
      <c r="J14" s="146"/>
      <c r="K14" s="8"/>
      <c r="L14" s="8"/>
      <c r="M14" s="8"/>
      <c r="X14"/>
      <c r="Y14"/>
      <c r="Z14"/>
      <c r="AA14"/>
    </row>
    <row r="15" spans="1:27" ht="18.600000000000001" customHeight="1" x14ac:dyDescent="0.25">
      <c r="A15" s="212" t="s">
        <v>144</v>
      </c>
      <c r="B15" s="213"/>
      <c r="C15" s="147">
        <v>2065</v>
      </c>
      <c r="D15" s="147">
        <v>3863</v>
      </c>
      <c r="E15" s="147">
        <v>8290</v>
      </c>
      <c r="F15" s="147">
        <v>10675</v>
      </c>
      <c r="G15" s="146"/>
      <c r="H15" s="146"/>
      <c r="I15" s="146"/>
      <c r="J15" s="146"/>
      <c r="K15" s="8"/>
      <c r="L15" s="8"/>
      <c r="M15" s="8"/>
      <c r="X15"/>
      <c r="Y15"/>
      <c r="Z15"/>
      <c r="AA15"/>
    </row>
    <row r="16" spans="1:27" ht="18.600000000000001" customHeight="1" x14ac:dyDescent="0.25">
      <c r="A16" s="212" t="s">
        <v>145</v>
      </c>
      <c r="B16" s="213"/>
      <c r="C16" s="147">
        <v>1896</v>
      </c>
      <c r="D16" s="147">
        <v>4627</v>
      </c>
      <c r="E16" s="147">
        <v>8442</v>
      </c>
      <c r="F16" s="146"/>
      <c r="G16" s="146"/>
      <c r="H16" s="146"/>
      <c r="I16" s="146"/>
      <c r="J16" s="146"/>
      <c r="K16" s="8"/>
      <c r="L16" s="8"/>
      <c r="M16" s="8"/>
      <c r="X16"/>
      <c r="Y16"/>
      <c r="Z16"/>
      <c r="AA16"/>
    </row>
    <row r="17" spans="1:27" ht="18.600000000000001" customHeight="1" x14ac:dyDescent="0.25">
      <c r="A17" s="212" t="s">
        <v>146</v>
      </c>
      <c r="B17" s="213"/>
      <c r="C17" s="147">
        <v>1698</v>
      </c>
      <c r="D17" s="147">
        <v>5493</v>
      </c>
      <c r="E17" s="146"/>
      <c r="F17" s="146"/>
      <c r="G17" s="146"/>
      <c r="H17" s="146"/>
      <c r="I17" s="146"/>
      <c r="J17" s="146"/>
      <c r="K17" s="8"/>
      <c r="L17" s="8"/>
      <c r="M17" s="8"/>
      <c r="X17"/>
      <c r="Y17"/>
      <c r="Z17"/>
      <c r="AA17"/>
    </row>
    <row r="18" spans="1:27" ht="18.600000000000001" customHeight="1" x14ac:dyDescent="0.25">
      <c r="A18" s="212" t="s">
        <v>147</v>
      </c>
      <c r="B18" s="213"/>
      <c r="C18" s="147">
        <v>1923</v>
      </c>
      <c r="D18" s="146"/>
      <c r="E18" s="146"/>
      <c r="F18" s="146"/>
      <c r="G18" s="146"/>
      <c r="H18" s="146"/>
      <c r="I18" s="146"/>
      <c r="J18" s="146"/>
      <c r="K18" s="8"/>
      <c r="L18" s="8"/>
      <c r="M18" s="8"/>
      <c r="X18"/>
      <c r="Y18"/>
      <c r="Z18"/>
      <c r="AA18"/>
    </row>
    <row r="19" spans="1:27" ht="7.9" customHeight="1" x14ac:dyDescent="0.25">
      <c r="A19" s="212"/>
      <c r="B19" s="213"/>
      <c r="C19" s="154"/>
      <c r="D19" s="154"/>
      <c r="E19" s="154"/>
      <c r="F19" s="154"/>
      <c r="G19" s="154"/>
      <c r="H19" s="154"/>
      <c r="I19" s="154"/>
      <c r="J19" s="154"/>
      <c r="K19" s="8"/>
      <c r="L19" s="8"/>
      <c r="M19" s="8"/>
      <c r="X19"/>
      <c r="Y19"/>
      <c r="Z19"/>
      <c r="AA19"/>
    </row>
    <row r="20" spans="1:27" ht="22.15" customHeight="1" x14ac:dyDescent="0.25">
      <c r="A20" s="222" t="s">
        <v>270</v>
      </c>
      <c r="B20" s="223"/>
      <c r="C20" s="155">
        <v>2.3867400000000001</v>
      </c>
      <c r="D20" s="155">
        <v>1.8245899999999999</v>
      </c>
      <c r="E20" s="155">
        <v>1.56908</v>
      </c>
      <c r="F20" s="155">
        <v>1.44953</v>
      </c>
      <c r="G20" s="155">
        <v>1.2125999999999999</v>
      </c>
      <c r="H20" s="155">
        <v>1.07283</v>
      </c>
      <c r="I20" s="155">
        <v>1.04148</v>
      </c>
      <c r="J20" s="153"/>
      <c r="K20" s="8"/>
      <c r="L20" s="8"/>
      <c r="M20" s="8"/>
      <c r="X20"/>
      <c r="Y20"/>
      <c r="Z20"/>
      <c r="AA20"/>
    </row>
    <row r="21" spans="1:27" ht="22.15" customHeight="1" x14ac:dyDescent="0.25">
      <c r="A21" s="224" t="s">
        <v>271</v>
      </c>
      <c r="B21" s="225"/>
      <c r="C21" s="75">
        <v>654.96299999999997</v>
      </c>
      <c r="D21" s="75">
        <v>469.91300000000001</v>
      </c>
      <c r="E21" s="75">
        <v>310.80200000000002</v>
      </c>
      <c r="F21" s="75">
        <v>537.91499999999996</v>
      </c>
      <c r="G21" s="75">
        <v>411.85599999999999</v>
      </c>
      <c r="H21" s="75">
        <v>40.531999999999996</v>
      </c>
      <c r="I21" s="75">
        <v>3.9889999999999999</v>
      </c>
      <c r="J21" s="153"/>
      <c r="K21" s="8"/>
      <c r="L21" s="8"/>
      <c r="M21" s="8"/>
      <c r="N21"/>
      <c r="O21"/>
      <c r="P21"/>
      <c r="Q21"/>
      <c r="R21"/>
      <c r="S21"/>
      <c r="T21"/>
      <c r="U21"/>
      <c r="V21"/>
      <c r="W21"/>
      <c r="X21"/>
      <c r="Y21"/>
      <c r="Z21"/>
      <c r="AA21"/>
    </row>
    <row r="22" spans="1:27" x14ac:dyDescent="0.25">
      <c r="A22" s="8"/>
      <c r="B22" s="8"/>
      <c r="C22" s="8"/>
      <c r="D22" s="8"/>
      <c r="E22" s="8"/>
      <c r="F22" s="8"/>
      <c r="G22" s="8"/>
      <c r="H22" s="8"/>
      <c r="I22" s="8"/>
      <c r="J22" s="8"/>
      <c r="K22" s="8"/>
      <c r="L22" s="8"/>
      <c r="M22" s="8"/>
      <c r="N22"/>
      <c r="O22"/>
      <c r="P22"/>
      <c r="Q22"/>
      <c r="R22"/>
      <c r="S22"/>
      <c r="T22"/>
      <c r="U22"/>
      <c r="V22"/>
      <c r="W22"/>
      <c r="X22"/>
      <c r="Y22"/>
      <c r="Z22"/>
      <c r="AA22"/>
    </row>
    <row r="23" spans="1:27" ht="15.6" customHeight="1" x14ac:dyDescent="0.25">
      <c r="A23" s="214" t="s">
        <v>139</v>
      </c>
      <c r="B23" s="215"/>
      <c r="C23" s="221" t="s">
        <v>113</v>
      </c>
      <c r="D23" s="221" t="s">
        <v>148</v>
      </c>
      <c r="E23" s="8"/>
      <c r="F23" s="8"/>
      <c r="G23" s="8"/>
      <c r="H23" s="8"/>
      <c r="I23" s="8"/>
      <c r="J23" s="8"/>
      <c r="K23" s="8"/>
      <c r="L23" s="8"/>
      <c r="M23" s="8"/>
      <c r="N23"/>
      <c r="O23"/>
      <c r="P23"/>
      <c r="Q23"/>
      <c r="R23"/>
      <c r="S23"/>
      <c r="T23"/>
      <c r="U23"/>
      <c r="V23"/>
      <c r="W23"/>
      <c r="X23"/>
      <c r="Y23"/>
      <c r="Z23"/>
      <c r="AA23"/>
    </row>
    <row r="24" spans="1:27" x14ac:dyDescent="0.25">
      <c r="A24" s="216"/>
      <c r="B24" s="217"/>
      <c r="C24" s="221"/>
      <c r="D24" s="221"/>
      <c r="E24" s="8"/>
      <c r="F24" s="8"/>
      <c r="G24" s="8"/>
      <c r="H24" s="8"/>
      <c r="I24" s="8"/>
      <c r="J24" s="8"/>
      <c r="K24" s="8"/>
      <c r="L24" s="8"/>
      <c r="M24" s="8"/>
      <c r="N24"/>
      <c r="O24"/>
      <c r="P24"/>
      <c r="Q24"/>
      <c r="R24"/>
      <c r="S24"/>
      <c r="T24"/>
      <c r="U24"/>
      <c r="V24"/>
      <c r="W24"/>
      <c r="X24"/>
      <c r="Y24"/>
      <c r="Z24"/>
      <c r="AA24"/>
    </row>
    <row r="25" spans="1:27" ht="18.600000000000001" customHeight="1" x14ac:dyDescent="0.25">
      <c r="A25" s="212" t="s">
        <v>140</v>
      </c>
      <c r="B25" s="213"/>
      <c r="C25" s="146">
        <v>0</v>
      </c>
      <c r="D25" s="146">
        <v>0</v>
      </c>
      <c r="E25" s="8"/>
      <c r="F25" s="8"/>
      <c r="G25" s="8"/>
      <c r="H25" s="8"/>
      <c r="I25" s="8"/>
      <c r="J25" s="8"/>
      <c r="K25" s="8"/>
      <c r="L25" s="8"/>
      <c r="M25" s="8"/>
      <c r="N25"/>
      <c r="O25"/>
      <c r="P25"/>
      <c r="Q25"/>
      <c r="R25"/>
      <c r="S25"/>
      <c r="T25"/>
      <c r="U25"/>
      <c r="V25"/>
      <c r="W25"/>
      <c r="X25"/>
      <c r="Y25"/>
      <c r="Z25"/>
      <c r="AA25"/>
    </row>
    <row r="26" spans="1:27" ht="18.600000000000001" customHeight="1" x14ac:dyDescent="0.25">
      <c r="A26" s="212" t="s">
        <v>141</v>
      </c>
      <c r="B26" s="213"/>
      <c r="C26" s="147">
        <v>1850</v>
      </c>
      <c r="D26" s="146">
        <v>751</v>
      </c>
      <c r="E26" s="8"/>
      <c r="F26" s="8"/>
      <c r="G26" s="8"/>
      <c r="H26" s="8"/>
      <c r="I26" s="8"/>
      <c r="J26" s="8"/>
      <c r="K26" s="8"/>
      <c r="L26" s="8"/>
      <c r="M26" s="8"/>
      <c r="N26"/>
      <c r="O26"/>
      <c r="P26"/>
      <c r="Q26"/>
      <c r="R26"/>
      <c r="S26"/>
      <c r="T26"/>
      <c r="U26"/>
      <c r="V26"/>
      <c r="W26"/>
      <c r="X26"/>
      <c r="Y26"/>
      <c r="Z26"/>
      <c r="AA26"/>
    </row>
    <row r="27" spans="1:27" ht="18.600000000000001" customHeight="1" x14ac:dyDescent="0.25">
      <c r="A27" s="212" t="s">
        <v>142</v>
      </c>
      <c r="B27" s="213"/>
      <c r="C27" s="147">
        <v>2476</v>
      </c>
      <c r="D27" s="147">
        <v>1200</v>
      </c>
      <c r="E27" s="8"/>
      <c r="F27" s="8"/>
      <c r="G27" s="8"/>
      <c r="H27" s="8"/>
      <c r="I27" s="8"/>
      <c r="J27" s="8"/>
      <c r="K27" s="8"/>
      <c r="L27" s="8"/>
      <c r="M27" s="8"/>
      <c r="N27"/>
      <c r="O27"/>
      <c r="P27"/>
      <c r="Q27"/>
      <c r="R27"/>
      <c r="S27"/>
      <c r="T27"/>
      <c r="U27"/>
      <c r="V27"/>
      <c r="W27"/>
      <c r="X27"/>
      <c r="Y27"/>
      <c r="Z27"/>
      <c r="AA27"/>
    </row>
    <row r="28" spans="1:27" ht="18.600000000000001" customHeight="1" x14ac:dyDescent="0.25">
      <c r="A28" s="212" t="s">
        <v>143</v>
      </c>
      <c r="B28" s="213"/>
      <c r="C28" s="147">
        <v>3841</v>
      </c>
      <c r="D28" s="147">
        <v>2693</v>
      </c>
      <c r="E28" s="8"/>
      <c r="F28" s="8"/>
      <c r="G28" s="8"/>
      <c r="H28" s="8"/>
      <c r="I28" s="8"/>
      <c r="J28" s="8"/>
      <c r="K28" s="8"/>
      <c r="L28" s="8"/>
      <c r="M28" s="8"/>
      <c r="N28"/>
      <c r="O28"/>
      <c r="P28"/>
      <c r="Q28"/>
      <c r="R28"/>
      <c r="S28"/>
      <c r="T28"/>
      <c r="U28"/>
      <c r="V28"/>
      <c r="W28"/>
      <c r="X28"/>
      <c r="Y28"/>
      <c r="Z28"/>
      <c r="AA28"/>
    </row>
    <row r="29" spans="1:27" ht="18.600000000000001" customHeight="1" x14ac:dyDescent="0.25">
      <c r="A29" s="212" t="s">
        <v>144</v>
      </c>
      <c r="B29" s="213"/>
      <c r="C29" s="147">
        <v>10290</v>
      </c>
      <c r="D29" s="147">
        <v>4862</v>
      </c>
      <c r="E29" s="8"/>
      <c r="F29" s="8"/>
      <c r="G29" s="8"/>
      <c r="H29" s="8"/>
      <c r="I29" s="8"/>
      <c r="J29" s="8"/>
      <c r="K29" s="8"/>
      <c r="L29" s="8"/>
      <c r="M29" s="8"/>
      <c r="N29"/>
      <c r="O29"/>
      <c r="P29"/>
      <c r="Q29"/>
      <c r="R29"/>
      <c r="S29"/>
      <c r="T29"/>
      <c r="U29"/>
      <c r="V29"/>
      <c r="W29"/>
      <c r="X29"/>
      <c r="Y29"/>
      <c r="Z29"/>
      <c r="AA29"/>
    </row>
    <row r="30" spans="1:27" ht="18.600000000000001" customHeight="1" x14ac:dyDescent="0.25">
      <c r="A30" s="212" t="s">
        <v>145</v>
      </c>
      <c r="B30" s="213"/>
      <c r="C30" s="147">
        <v>17572</v>
      </c>
      <c r="D30" s="147">
        <v>6542</v>
      </c>
      <c r="E30" s="8"/>
      <c r="F30" s="8"/>
      <c r="G30" s="8"/>
      <c r="H30" s="8"/>
      <c r="I30" s="8"/>
      <c r="J30" s="8"/>
      <c r="K30" s="8"/>
      <c r="L30" s="8"/>
      <c r="M30" s="8"/>
      <c r="N30"/>
      <c r="O30"/>
      <c r="P30"/>
      <c r="Q30"/>
      <c r="R30"/>
      <c r="S30"/>
      <c r="T30"/>
      <c r="U30"/>
      <c r="V30"/>
      <c r="W30"/>
      <c r="X30"/>
      <c r="Y30"/>
      <c r="Z30"/>
      <c r="AA30"/>
    </row>
    <row r="31" spans="1:27" ht="18.600000000000001" customHeight="1" x14ac:dyDescent="0.25">
      <c r="A31" s="212" t="s">
        <v>146</v>
      </c>
      <c r="B31" s="213"/>
      <c r="C31" s="147">
        <v>25392</v>
      </c>
      <c r="D31" s="147">
        <v>9065</v>
      </c>
      <c r="E31" s="8"/>
      <c r="F31" s="8"/>
      <c r="G31" s="8"/>
      <c r="H31" s="8"/>
      <c r="I31" s="8"/>
      <c r="J31" s="8"/>
      <c r="K31" s="8"/>
      <c r="L31" s="8"/>
      <c r="M31" s="8"/>
      <c r="N31"/>
      <c r="O31"/>
      <c r="P31"/>
      <c r="Q31"/>
      <c r="R31"/>
      <c r="S31"/>
      <c r="T31"/>
      <c r="U31"/>
      <c r="V31"/>
      <c r="W31"/>
      <c r="X31"/>
      <c r="Y31"/>
      <c r="Z31"/>
      <c r="AA31"/>
    </row>
    <row r="32" spans="1:27" ht="18.600000000000001" customHeight="1" x14ac:dyDescent="0.25">
      <c r="A32" s="212" t="s">
        <v>147</v>
      </c>
      <c r="B32" s="213"/>
      <c r="C32" s="147">
        <v>23883</v>
      </c>
      <c r="D32" s="147">
        <v>10569</v>
      </c>
      <c r="E32" s="8"/>
      <c r="F32" s="8"/>
      <c r="G32" s="8"/>
      <c r="H32" s="8"/>
      <c r="I32" s="8"/>
      <c r="J32" s="8"/>
      <c r="K32" s="8"/>
      <c r="L32" s="8"/>
      <c r="M32" s="8"/>
      <c r="N32"/>
      <c r="O32"/>
      <c r="P32"/>
      <c r="Q32"/>
      <c r="R32"/>
      <c r="S32"/>
      <c r="T32"/>
      <c r="U32"/>
      <c r="V32"/>
      <c r="W32"/>
      <c r="X32"/>
      <c r="Y32"/>
      <c r="Z32"/>
      <c r="AA32"/>
    </row>
    <row r="33" spans="1:30" x14ac:dyDescent="0.25">
      <c r="A33" s="101"/>
      <c r="B33" s="101"/>
      <c r="C33" s="100"/>
      <c r="D33" s="8"/>
      <c r="E33" s="8"/>
      <c r="F33" s="8"/>
      <c r="G33" s="8"/>
      <c r="H33" s="8"/>
      <c r="I33" s="8"/>
      <c r="J33" s="8"/>
      <c r="K33" s="8"/>
      <c r="L33" s="8"/>
      <c r="M33" s="8"/>
      <c r="N33"/>
      <c r="O33"/>
      <c r="P33"/>
      <c r="Q33"/>
      <c r="R33"/>
      <c r="S33"/>
      <c r="T33"/>
      <c r="U33"/>
      <c r="V33"/>
      <c r="W33"/>
      <c r="X33"/>
      <c r="Y33"/>
      <c r="Z33"/>
      <c r="AA33"/>
    </row>
    <row r="34" spans="1:30" x14ac:dyDescent="0.25">
      <c r="A34" s="101" t="s">
        <v>149</v>
      </c>
      <c r="B34" s="101"/>
      <c r="C34" s="100"/>
      <c r="D34" s="8"/>
      <c r="E34" s="8"/>
      <c r="F34" s="8"/>
      <c r="G34" s="8"/>
      <c r="H34" s="8"/>
      <c r="I34" s="8"/>
      <c r="J34" s="8"/>
      <c r="K34" s="8"/>
      <c r="L34" s="8"/>
      <c r="M34" s="8"/>
      <c r="N34"/>
      <c r="O34"/>
      <c r="P34"/>
      <c r="Q34"/>
      <c r="R34"/>
      <c r="S34"/>
      <c r="T34"/>
      <c r="U34"/>
      <c r="V34"/>
      <c r="W34"/>
      <c r="X34"/>
      <c r="Y34"/>
      <c r="Z34"/>
      <c r="AA34"/>
    </row>
    <row r="35" spans="1:30" x14ac:dyDescent="0.25">
      <c r="A35" s="7"/>
      <c r="B35" s="7"/>
      <c r="C35" s="102"/>
      <c r="D35" s="8"/>
      <c r="E35" s="8"/>
      <c r="F35" s="8"/>
      <c r="G35" s="8"/>
      <c r="H35" s="8"/>
      <c r="I35" s="8"/>
      <c r="J35" s="8"/>
      <c r="K35" s="8"/>
      <c r="L35" s="8"/>
      <c r="M35" s="8"/>
      <c r="N35"/>
      <c r="O35"/>
      <c r="P35"/>
      <c r="Q35"/>
      <c r="R35"/>
      <c r="S35"/>
      <c r="T35"/>
      <c r="U35"/>
      <c r="V35"/>
      <c r="W35"/>
      <c r="X35"/>
      <c r="Y35"/>
      <c r="Z35"/>
      <c r="AA35"/>
    </row>
    <row r="36" spans="1:30" x14ac:dyDescent="0.25">
      <c r="A36" s="7" t="s">
        <v>4</v>
      </c>
      <c r="B36" s="7" t="s">
        <v>272</v>
      </c>
      <c r="C36" s="7"/>
      <c r="D36" s="7"/>
      <c r="E36" s="7"/>
      <c r="F36" s="7"/>
      <c r="G36" s="7"/>
      <c r="H36" s="7"/>
      <c r="I36" s="8"/>
      <c r="J36" s="8"/>
      <c r="K36" s="8"/>
      <c r="L36" s="8"/>
      <c r="M36" s="8"/>
      <c r="N36"/>
      <c r="O36"/>
      <c r="P36"/>
      <c r="Q36"/>
      <c r="R36"/>
      <c r="S36"/>
      <c r="T36"/>
      <c r="U36"/>
      <c r="V36"/>
      <c r="W36"/>
      <c r="X36"/>
      <c r="Y36"/>
      <c r="Z36"/>
      <c r="AA36"/>
    </row>
    <row r="37" spans="1:30" x14ac:dyDescent="0.25">
      <c r="A37" s="7"/>
      <c r="B37" s="16" t="s">
        <v>3</v>
      </c>
      <c r="C37" s="13"/>
      <c r="D37" s="13"/>
      <c r="E37" s="13"/>
      <c r="F37" s="103"/>
      <c r="G37" s="103"/>
      <c r="H37" s="103"/>
      <c r="I37" s="103"/>
      <c r="J37" s="103"/>
      <c r="K37" s="103"/>
      <c r="L37" s="103"/>
      <c r="M37" s="7"/>
      <c r="N37"/>
      <c r="O37"/>
      <c r="P37"/>
      <c r="Q37"/>
      <c r="R37"/>
      <c r="S37"/>
      <c r="T37"/>
      <c r="U37"/>
      <c r="V37"/>
      <c r="W37"/>
      <c r="X37"/>
      <c r="Y37"/>
      <c r="Z37"/>
      <c r="AA37"/>
    </row>
    <row r="38" spans="1:30" x14ac:dyDescent="0.25">
      <c r="A38" s="7"/>
      <c r="B38" s="7"/>
      <c r="C38" s="93"/>
      <c r="D38" s="93"/>
      <c r="E38" s="93"/>
      <c r="F38" s="93"/>
      <c r="G38" s="93"/>
      <c r="H38" s="93"/>
      <c r="I38" s="93"/>
      <c r="J38" s="93"/>
      <c r="K38" s="93"/>
      <c r="L38" s="93"/>
      <c r="M38" s="93"/>
      <c r="N38"/>
      <c r="O38"/>
      <c r="P38"/>
      <c r="Q38"/>
      <c r="R38"/>
      <c r="S38"/>
      <c r="T38"/>
      <c r="U38"/>
      <c r="V38"/>
      <c r="W38"/>
      <c r="X38"/>
      <c r="Y38"/>
      <c r="Z38"/>
      <c r="AA38"/>
    </row>
    <row r="39" spans="1:30" x14ac:dyDescent="0.25">
      <c r="A39" s="7" t="s">
        <v>2</v>
      </c>
      <c r="B39" s="7" t="s">
        <v>273</v>
      </c>
      <c r="C39" s="7"/>
      <c r="D39" s="7"/>
      <c r="E39" s="7"/>
      <c r="F39" s="7"/>
      <c r="G39" s="7"/>
      <c r="H39" s="7"/>
      <c r="I39" s="8"/>
      <c r="J39" s="8"/>
      <c r="K39" s="8"/>
      <c r="L39" s="8"/>
      <c r="M39" s="8"/>
      <c r="N39"/>
      <c r="O39"/>
      <c r="P39"/>
      <c r="Q39"/>
      <c r="R39"/>
      <c r="S39"/>
      <c r="T39"/>
      <c r="U39"/>
      <c r="V39"/>
      <c r="W39"/>
      <c r="X39"/>
      <c r="Y39"/>
      <c r="Z39"/>
      <c r="AA39"/>
    </row>
    <row r="40" spans="1:30" x14ac:dyDescent="0.25">
      <c r="A40" s="7"/>
      <c r="B40" s="16" t="s">
        <v>3</v>
      </c>
      <c r="C40" s="13"/>
      <c r="D40" s="13"/>
      <c r="E40" s="13"/>
      <c r="F40" s="103"/>
      <c r="G40" s="103"/>
      <c r="H40" s="103"/>
      <c r="I40" s="103"/>
      <c r="J40" s="103"/>
      <c r="K40" s="103"/>
      <c r="L40" s="103"/>
      <c r="M40" s="8"/>
      <c r="N40"/>
      <c r="O40"/>
      <c r="P40"/>
      <c r="Q40"/>
      <c r="R40"/>
      <c r="S40"/>
      <c r="T40"/>
      <c r="U40"/>
      <c r="V40"/>
      <c r="W40"/>
      <c r="X40"/>
      <c r="Y40"/>
      <c r="Z40"/>
      <c r="AA40"/>
    </row>
    <row r="41" spans="1:30" x14ac:dyDescent="0.25">
      <c r="A41" s="7"/>
      <c r="B41" s="7"/>
      <c r="C41" s="9"/>
      <c r="D41" s="7"/>
      <c r="E41" s="7"/>
      <c r="F41" s="7"/>
      <c r="G41" s="104"/>
      <c r="H41" s="104"/>
      <c r="I41" s="104"/>
      <c r="J41" s="104"/>
      <c r="K41" s="104"/>
      <c r="L41" s="104"/>
      <c r="M41" s="8"/>
      <c r="N41"/>
      <c r="O41"/>
      <c r="P41"/>
      <c r="Q41"/>
      <c r="R41"/>
      <c r="S41"/>
      <c r="T41"/>
      <c r="U41"/>
      <c r="V41"/>
      <c r="W41"/>
      <c r="X41"/>
      <c r="Y41"/>
      <c r="Z41"/>
      <c r="AA41"/>
    </row>
    <row r="42" spans="1:30" x14ac:dyDescent="0.25">
      <c r="A42" s="7" t="s">
        <v>5</v>
      </c>
      <c r="B42" s="7" t="s">
        <v>274</v>
      </c>
      <c r="C42" s="7"/>
      <c r="D42" s="7"/>
      <c r="E42" s="7"/>
      <c r="F42" s="7"/>
      <c r="G42" s="7"/>
      <c r="H42" s="7"/>
      <c r="I42" s="8"/>
      <c r="J42" s="8"/>
      <c r="K42" s="8"/>
      <c r="L42" s="8"/>
      <c r="M42" s="8"/>
      <c r="N42"/>
      <c r="O42"/>
      <c r="P42"/>
      <c r="Q42"/>
      <c r="R42"/>
      <c r="S42"/>
      <c r="T42"/>
      <c r="U42"/>
      <c r="V42"/>
      <c r="W42"/>
      <c r="X42"/>
      <c r="Y42"/>
      <c r="Z42"/>
      <c r="AA42"/>
    </row>
    <row r="43" spans="1:30" x14ac:dyDescent="0.25">
      <c r="A43" s="9"/>
      <c r="B43" s="9" t="s">
        <v>1</v>
      </c>
      <c r="C43" s="9"/>
      <c r="D43" s="15"/>
      <c r="E43" s="15"/>
      <c r="F43" s="7"/>
      <c r="G43" s="7"/>
      <c r="H43" s="7"/>
      <c r="I43" s="8"/>
      <c r="J43" s="8"/>
      <c r="K43" s="8"/>
      <c r="L43" s="8"/>
      <c r="M43" s="8"/>
      <c r="N43"/>
      <c r="O43"/>
      <c r="P43"/>
      <c r="Q43"/>
      <c r="R43"/>
      <c r="S43"/>
      <c r="T43"/>
      <c r="U43"/>
      <c r="V43"/>
      <c r="W43"/>
      <c r="X43"/>
      <c r="Y43"/>
      <c r="Z43"/>
      <c r="AA43"/>
    </row>
    <row r="44" spans="1:30" x14ac:dyDescent="0.25">
      <c r="N44"/>
      <c r="O44"/>
      <c r="P44"/>
      <c r="Q44"/>
      <c r="R44"/>
      <c r="S44"/>
      <c r="T44"/>
      <c r="U44"/>
      <c r="V44"/>
      <c r="W44"/>
      <c r="X44"/>
      <c r="Y44"/>
      <c r="Z44"/>
      <c r="AA44"/>
    </row>
    <row r="45" spans="1:30" x14ac:dyDescent="0.25">
      <c r="N45"/>
      <c r="O45"/>
      <c r="P45"/>
      <c r="Q45"/>
      <c r="R45"/>
      <c r="S45"/>
      <c r="T45"/>
      <c r="U45"/>
      <c r="V45"/>
      <c r="W45"/>
      <c r="X45"/>
      <c r="Y45"/>
      <c r="Z45"/>
      <c r="AA45"/>
    </row>
    <row r="46" spans="1:30" x14ac:dyDescent="0.25">
      <c r="N46"/>
      <c r="O46"/>
      <c r="P46"/>
      <c r="Q46"/>
      <c r="R46"/>
      <c r="S46"/>
      <c r="T46"/>
      <c r="U46"/>
      <c r="V46"/>
      <c r="W46"/>
      <c r="X46"/>
      <c r="Y46"/>
      <c r="Z46"/>
      <c r="AA46"/>
      <c r="AB46"/>
      <c r="AC46"/>
    </row>
    <row r="47" spans="1:30" x14ac:dyDescent="0.25">
      <c r="A47" s="7" t="s">
        <v>23</v>
      </c>
      <c r="B47" s="7" t="s">
        <v>275</v>
      </c>
      <c r="C47" s="7"/>
      <c r="D47" s="7"/>
      <c r="E47" s="7"/>
      <c r="F47" s="7"/>
      <c r="G47" s="7"/>
      <c r="H47" s="7"/>
      <c r="I47" s="8"/>
      <c r="J47" s="8"/>
      <c r="K47" s="8"/>
      <c r="L47" s="8"/>
      <c r="M47" s="8"/>
      <c r="N47"/>
      <c r="O47"/>
      <c r="P47"/>
      <c r="Q47"/>
      <c r="R47"/>
      <c r="S47"/>
      <c r="T47"/>
      <c r="U47"/>
      <c r="V47"/>
      <c r="W47"/>
      <c r="X47"/>
      <c r="Y47"/>
      <c r="Z47"/>
      <c r="AA47"/>
      <c r="AB47"/>
      <c r="AC47"/>
      <c r="AD47"/>
    </row>
    <row r="48" spans="1:30" x14ac:dyDescent="0.25">
      <c r="A48" s="9"/>
      <c r="B48" s="9" t="s">
        <v>1</v>
      </c>
      <c r="C48" s="9"/>
      <c r="D48" s="15"/>
      <c r="E48" s="15"/>
      <c r="F48" s="7"/>
      <c r="G48" s="7"/>
      <c r="H48" s="7"/>
      <c r="I48" s="8"/>
      <c r="J48" s="8"/>
      <c r="K48" s="8"/>
      <c r="L48" s="8"/>
      <c r="M48" s="8"/>
      <c r="N48"/>
      <c r="O48"/>
      <c r="P48"/>
      <c r="Q48"/>
      <c r="R48"/>
      <c r="S48"/>
      <c r="T48"/>
      <c r="U48"/>
      <c r="V48"/>
      <c r="W48"/>
      <c r="X48"/>
      <c r="Y48"/>
      <c r="Z48"/>
      <c r="AA48"/>
      <c r="AB48"/>
      <c r="AC48"/>
    </row>
    <row r="49" spans="1:30" x14ac:dyDescent="0.25">
      <c r="N49"/>
      <c r="O49"/>
      <c r="P49"/>
      <c r="Q49"/>
      <c r="R49"/>
      <c r="S49"/>
      <c r="T49"/>
      <c r="U49"/>
      <c r="V49"/>
      <c r="W49"/>
      <c r="X49"/>
      <c r="Y49"/>
      <c r="Z49"/>
      <c r="AA49"/>
      <c r="AB49"/>
      <c r="AC49"/>
    </row>
    <row r="50" spans="1:30" x14ac:dyDescent="0.25">
      <c r="N50"/>
      <c r="O50"/>
      <c r="P50"/>
      <c r="Q50"/>
      <c r="R50"/>
      <c r="S50"/>
      <c r="T50"/>
      <c r="U50"/>
      <c r="V50"/>
      <c r="W50"/>
      <c r="X50"/>
      <c r="Y50"/>
      <c r="Z50"/>
      <c r="AA50"/>
      <c r="AB50"/>
      <c r="AC50"/>
    </row>
    <row r="51" spans="1:30" x14ac:dyDescent="0.25">
      <c r="N51"/>
      <c r="O51"/>
      <c r="P51"/>
      <c r="Q51"/>
      <c r="R51"/>
      <c r="S51"/>
      <c r="T51"/>
      <c r="U51"/>
      <c r="V51"/>
      <c r="W51"/>
      <c r="X51"/>
      <c r="Y51"/>
      <c r="Z51"/>
      <c r="AA51"/>
      <c r="AB51"/>
      <c r="AC51"/>
    </row>
    <row r="52" spans="1:30" x14ac:dyDescent="0.25">
      <c r="A52" s="7" t="s">
        <v>70</v>
      </c>
      <c r="B52" s="7" t="s">
        <v>276</v>
      </c>
      <c r="C52" s="7"/>
      <c r="D52" s="7"/>
      <c r="E52" s="7"/>
      <c r="F52" s="7"/>
      <c r="G52" s="7"/>
      <c r="H52" s="7"/>
      <c r="I52" s="8"/>
      <c r="J52" s="8"/>
      <c r="K52" s="8"/>
      <c r="L52" s="8"/>
      <c r="M52" s="8"/>
      <c r="N52"/>
      <c r="O52"/>
      <c r="P52"/>
      <c r="Q52"/>
      <c r="R52"/>
      <c r="S52"/>
      <c r="T52"/>
      <c r="U52"/>
      <c r="V52"/>
      <c r="W52"/>
      <c r="X52"/>
      <c r="Y52"/>
      <c r="Z52"/>
      <c r="AA52"/>
      <c r="AB52"/>
      <c r="AC52"/>
    </row>
    <row r="53" spans="1:30" x14ac:dyDescent="0.25">
      <c r="A53" s="9"/>
      <c r="B53" s="9" t="s">
        <v>1</v>
      </c>
      <c r="C53" s="9"/>
      <c r="D53" s="15"/>
      <c r="E53" s="15"/>
      <c r="F53" s="7"/>
      <c r="G53" s="7"/>
      <c r="H53" s="7"/>
      <c r="I53" s="8"/>
      <c r="J53" s="8"/>
      <c r="K53" s="8"/>
      <c r="L53" s="8"/>
      <c r="M53" s="8"/>
      <c r="N53"/>
      <c r="O53"/>
      <c r="P53"/>
      <c r="Q53"/>
      <c r="R53"/>
      <c r="S53"/>
      <c r="T53"/>
      <c r="U53"/>
      <c r="V53"/>
      <c r="W53"/>
      <c r="X53"/>
      <c r="Y53"/>
      <c r="Z53"/>
      <c r="AA53"/>
      <c r="AB53"/>
      <c r="AC53"/>
    </row>
    <row r="54" spans="1:30" x14ac:dyDescent="0.25">
      <c r="N54"/>
      <c r="O54"/>
      <c r="P54"/>
      <c r="Q54"/>
      <c r="R54"/>
      <c r="S54"/>
      <c r="T54"/>
      <c r="U54"/>
      <c r="V54"/>
      <c r="W54"/>
      <c r="X54"/>
      <c r="Y54"/>
      <c r="Z54"/>
      <c r="AA54"/>
      <c r="AB54"/>
      <c r="AC54"/>
    </row>
    <row r="55" spans="1:30" x14ac:dyDescent="0.25">
      <c r="N55"/>
      <c r="O55"/>
      <c r="P55"/>
      <c r="Q55"/>
      <c r="R55"/>
      <c r="S55"/>
      <c r="T55"/>
      <c r="U55"/>
      <c r="V55"/>
      <c r="W55"/>
      <c r="X55"/>
      <c r="Y55"/>
      <c r="Z55"/>
      <c r="AA55"/>
      <c r="AB55"/>
      <c r="AC55"/>
    </row>
    <row r="56" spans="1:30" x14ac:dyDescent="0.25">
      <c r="N56"/>
      <c r="O56"/>
      <c r="P56"/>
      <c r="Q56"/>
      <c r="R56"/>
      <c r="S56"/>
      <c r="T56"/>
      <c r="U56"/>
      <c r="V56"/>
      <c r="W56"/>
      <c r="X56"/>
      <c r="Y56"/>
      <c r="Z56"/>
      <c r="AA56"/>
      <c r="AB56"/>
      <c r="AC56"/>
    </row>
    <row r="57" spans="1:30" x14ac:dyDescent="0.25">
      <c r="A57" s="7" t="s">
        <v>75</v>
      </c>
      <c r="B57" s="7" t="s">
        <v>277</v>
      </c>
      <c r="C57" s="7"/>
      <c r="D57" s="7"/>
      <c r="E57" s="7"/>
      <c r="F57" s="7"/>
      <c r="G57" s="7"/>
      <c r="H57" s="7"/>
      <c r="I57" s="8"/>
      <c r="J57" s="8"/>
      <c r="K57" s="8"/>
      <c r="L57" s="8"/>
      <c r="M57" s="8"/>
      <c r="N57"/>
      <c r="O57"/>
      <c r="P57"/>
      <c r="Q57"/>
      <c r="R57"/>
      <c r="S57"/>
      <c r="T57"/>
      <c r="U57"/>
      <c r="V57"/>
      <c r="W57"/>
      <c r="X57"/>
      <c r="Y57"/>
      <c r="Z57"/>
      <c r="AA57"/>
      <c r="AB57"/>
      <c r="AC57"/>
    </row>
    <row r="58" spans="1:30" x14ac:dyDescent="0.25">
      <c r="A58" s="9"/>
      <c r="B58" s="9" t="s">
        <v>1</v>
      </c>
      <c r="C58" s="9"/>
      <c r="D58" s="15"/>
      <c r="E58" s="15"/>
      <c r="F58" s="7"/>
      <c r="G58" s="7"/>
      <c r="H58" s="7"/>
      <c r="I58" s="8"/>
      <c r="J58" s="8"/>
      <c r="K58" s="8"/>
      <c r="L58" s="8"/>
      <c r="M58" s="8"/>
      <c r="N58"/>
      <c r="O58"/>
      <c r="P58"/>
      <c r="Q58"/>
      <c r="R58"/>
      <c r="S58"/>
      <c r="T58"/>
      <c r="U58"/>
      <c r="V58"/>
      <c r="W58"/>
      <c r="X58"/>
      <c r="Y58"/>
      <c r="Z58"/>
      <c r="AA58"/>
      <c r="AB58"/>
      <c r="AC58"/>
    </row>
    <row r="59" spans="1:30" x14ac:dyDescent="0.25">
      <c r="N59"/>
      <c r="O59"/>
      <c r="P59"/>
      <c r="Q59"/>
      <c r="R59"/>
      <c r="S59"/>
      <c r="T59"/>
      <c r="U59"/>
      <c r="V59"/>
      <c r="W59"/>
      <c r="X59"/>
      <c r="Y59"/>
      <c r="Z59"/>
      <c r="AA59"/>
      <c r="AB59"/>
      <c r="AC59"/>
    </row>
    <row r="60" spans="1:30" x14ac:dyDescent="0.25">
      <c r="N60"/>
      <c r="O60"/>
      <c r="P60"/>
      <c r="Q60"/>
      <c r="R60"/>
      <c r="S60"/>
      <c r="T60"/>
      <c r="U60"/>
      <c r="V60"/>
      <c r="W60"/>
      <c r="X60"/>
      <c r="Y60"/>
      <c r="Z60"/>
      <c r="AA60"/>
      <c r="AB60"/>
      <c r="AC60"/>
    </row>
    <row r="61" spans="1:30" x14ac:dyDescent="0.25">
      <c r="N61"/>
      <c r="O61"/>
      <c r="P61"/>
      <c r="Q61"/>
      <c r="R61"/>
      <c r="S61"/>
      <c r="T61"/>
      <c r="U61"/>
      <c r="V61"/>
      <c r="W61"/>
      <c r="X61"/>
      <c r="Y61"/>
      <c r="Z61"/>
      <c r="AA61"/>
      <c r="AB61"/>
      <c r="AC61"/>
      <c r="AD61" s="106"/>
    </row>
    <row r="62" spans="1:30" x14ac:dyDescent="0.25">
      <c r="A62" s="179" t="s">
        <v>221</v>
      </c>
      <c r="B62" s="179" t="s">
        <v>278</v>
      </c>
      <c r="C62" s="179"/>
      <c r="D62" s="179"/>
      <c r="E62" s="179"/>
      <c r="F62" s="179"/>
      <c r="G62" s="179"/>
      <c r="H62" s="179"/>
      <c r="I62" s="8"/>
      <c r="J62" s="8"/>
      <c r="K62" s="8"/>
      <c r="L62" s="8"/>
      <c r="M62" s="8"/>
      <c r="N62"/>
      <c r="O62"/>
      <c r="P62"/>
      <c r="Q62"/>
      <c r="R62"/>
      <c r="S62"/>
      <c r="T62"/>
      <c r="U62"/>
      <c r="V62"/>
      <c r="W62"/>
      <c r="X62"/>
      <c r="Y62"/>
      <c r="Z62"/>
      <c r="AA62"/>
      <c r="AB62"/>
      <c r="AC62"/>
      <c r="AD62" s="106"/>
    </row>
    <row r="63" spans="1:30" x14ac:dyDescent="0.25">
      <c r="A63" s="9"/>
      <c r="B63" s="9" t="s">
        <v>1</v>
      </c>
      <c r="C63" s="9"/>
      <c r="D63" s="15"/>
      <c r="E63" s="15"/>
      <c r="F63" s="179"/>
      <c r="G63" s="179"/>
      <c r="H63" s="179"/>
      <c r="I63" s="8"/>
      <c r="J63" s="8"/>
      <c r="K63" s="8"/>
      <c r="L63" s="8"/>
      <c r="M63" s="8"/>
      <c r="N63"/>
      <c r="O63"/>
      <c r="P63"/>
      <c r="Q63"/>
      <c r="R63"/>
      <c r="S63"/>
      <c r="T63"/>
      <c r="U63"/>
      <c r="V63"/>
      <c r="W63"/>
      <c r="X63"/>
      <c r="Y63"/>
      <c r="Z63"/>
      <c r="AA63"/>
      <c r="AB63"/>
      <c r="AC63"/>
      <c r="AD63" s="106"/>
    </row>
    <row r="64" spans="1:30" x14ac:dyDescent="0.25">
      <c r="N64"/>
      <c r="O64"/>
      <c r="P64"/>
      <c r="Q64"/>
      <c r="R64"/>
      <c r="S64"/>
      <c r="T64"/>
      <c r="U64"/>
      <c r="V64"/>
      <c r="W64"/>
      <c r="X64"/>
      <c r="Y64"/>
      <c r="Z64"/>
      <c r="AA64"/>
      <c r="AB64"/>
      <c r="AC64"/>
    </row>
    <row r="65" spans="1:29" x14ac:dyDescent="0.25">
      <c r="N65"/>
      <c r="O65"/>
      <c r="P65"/>
      <c r="Q65"/>
      <c r="R65"/>
      <c r="S65"/>
      <c r="T65"/>
      <c r="U65"/>
      <c r="V65"/>
      <c r="W65"/>
      <c r="X65"/>
      <c r="Y65"/>
      <c r="Z65"/>
      <c r="AA65"/>
      <c r="AB65"/>
      <c r="AC65"/>
    </row>
    <row r="66" spans="1:29" x14ac:dyDescent="0.25">
      <c r="N66"/>
      <c r="O66"/>
      <c r="P66"/>
      <c r="Q66"/>
      <c r="R66"/>
      <c r="S66"/>
      <c r="T66"/>
      <c r="U66"/>
      <c r="V66"/>
      <c r="W66"/>
      <c r="X66"/>
      <c r="Y66"/>
      <c r="Z66"/>
      <c r="AA66"/>
    </row>
    <row r="67" spans="1:29" x14ac:dyDescent="0.25">
      <c r="A67" s="179" t="s">
        <v>222</v>
      </c>
      <c r="B67" s="179" t="s">
        <v>279</v>
      </c>
      <c r="C67" s="179"/>
      <c r="D67" s="179"/>
      <c r="E67" s="179"/>
      <c r="F67" s="179"/>
      <c r="G67" s="179"/>
      <c r="H67" s="179"/>
      <c r="I67" s="8"/>
      <c r="J67" s="8"/>
      <c r="K67" s="8"/>
      <c r="L67" s="8"/>
      <c r="M67" s="8"/>
      <c r="N67"/>
      <c r="O67"/>
      <c r="P67"/>
      <c r="Q67"/>
      <c r="R67"/>
      <c r="S67"/>
      <c r="T67"/>
      <c r="U67"/>
      <c r="V67"/>
      <c r="W67"/>
      <c r="X67"/>
      <c r="Y67"/>
      <c r="Z67"/>
      <c r="AA67"/>
    </row>
    <row r="68" spans="1:29" x14ac:dyDescent="0.25">
      <c r="A68" s="9"/>
      <c r="B68" s="9" t="s">
        <v>1</v>
      </c>
      <c r="C68" s="9"/>
      <c r="D68" s="15"/>
      <c r="E68" s="15"/>
      <c r="F68" s="179"/>
      <c r="G68" s="179"/>
      <c r="H68" s="179"/>
      <c r="I68" s="8"/>
      <c r="J68" s="8"/>
      <c r="K68" s="8"/>
      <c r="L68" s="8"/>
      <c r="M68" s="8"/>
      <c r="N68"/>
      <c r="O68"/>
      <c r="P68"/>
      <c r="Q68"/>
      <c r="R68"/>
      <c r="S68"/>
      <c r="T68"/>
      <c r="U68"/>
      <c r="V68"/>
      <c r="W68"/>
      <c r="X68"/>
      <c r="Y68"/>
      <c r="Z68"/>
      <c r="AA68"/>
    </row>
    <row r="69" spans="1:29" x14ac:dyDescent="0.25">
      <c r="N69"/>
      <c r="O69"/>
      <c r="P69"/>
      <c r="Q69"/>
      <c r="R69"/>
      <c r="S69"/>
      <c r="T69"/>
      <c r="U69"/>
      <c r="V69"/>
      <c r="W69"/>
      <c r="X69"/>
      <c r="Y69"/>
      <c r="Z69"/>
      <c r="AA69"/>
    </row>
    <row r="70" spans="1:29" x14ac:dyDescent="0.25">
      <c r="N70"/>
      <c r="O70"/>
      <c r="P70"/>
      <c r="Q70"/>
      <c r="R70"/>
      <c r="S70"/>
      <c r="T70"/>
      <c r="U70"/>
      <c r="V70"/>
      <c r="W70"/>
      <c r="X70"/>
      <c r="Y70"/>
      <c r="Z70"/>
      <c r="AA70"/>
    </row>
    <row r="71" spans="1:29" x14ac:dyDescent="0.25">
      <c r="N71"/>
      <c r="O71"/>
      <c r="P71"/>
      <c r="Q71"/>
      <c r="R71"/>
      <c r="S71"/>
      <c r="T71"/>
      <c r="U71"/>
      <c r="V71"/>
      <c r="W71"/>
      <c r="X71"/>
      <c r="Y71"/>
      <c r="Z71"/>
      <c r="AA71"/>
    </row>
    <row r="72" spans="1:29" x14ac:dyDescent="0.25">
      <c r="N72"/>
      <c r="O72"/>
      <c r="P72"/>
      <c r="Q72"/>
      <c r="R72"/>
      <c r="S72"/>
      <c r="T72"/>
      <c r="U72"/>
      <c r="V72"/>
      <c r="W72"/>
      <c r="X72"/>
      <c r="Y72"/>
      <c r="Z72"/>
      <c r="AA72"/>
    </row>
    <row r="73" spans="1:29" x14ac:dyDescent="0.25">
      <c r="N73"/>
      <c r="O73"/>
      <c r="P73"/>
      <c r="Q73"/>
      <c r="R73"/>
      <c r="S73"/>
      <c r="T73"/>
      <c r="U73"/>
      <c r="V73"/>
      <c r="W73"/>
      <c r="X73"/>
      <c r="Y73"/>
      <c r="Z73"/>
      <c r="AA73"/>
    </row>
    <row r="74" spans="1:29" x14ac:dyDescent="0.25">
      <c r="N74"/>
      <c r="O74"/>
      <c r="P74"/>
      <c r="Q74"/>
      <c r="R74"/>
      <c r="S74"/>
      <c r="T74"/>
      <c r="U74"/>
      <c r="V74"/>
      <c r="W74"/>
      <c r="X74"/>
      <c r="Y74"/>
      <c r="Z74"/>
      <c r="AA74"/>
    </row>
    <row r="75" spans="1:29" x14ac:dyDescent="0.25">
      <c r="N75"/>
      <c r="O75"/>
      <c r="P75"/>
      <c r="Q75"/>
      <c r="R75"/>
      <c r="S75"/>
      <c r="T75"/>
      <c r="U75"/>
      <c r="V75"/>
      <c r="W75"/>
      <c r="X75"/>
      <c r="Y75"/>
      <c r="Z75"/>
      <c r="AA75"/>
    </row>
    <row r="76" spans="1:29" x14ac:dyDescent="0.25">
      <c r="N76"/>
      <c r="O76"/>
      <c r="P76"/>
      <c r="Q76"/>
      <c r="R76"/>
      <c r="S76"/>
      <c r="T76"/>
      <c r="U76"/>
      <c r="V76"/>
      <c r="W76"/>
      <c r="X76"/>
      <c r="Y76"/>
      <c r="Z76"/>
      <c r="AA76"/>
    </row>
    <row r="77" spans="1:29" x14ac:dyDescent="0.25">
      <c r="N77"/>
      <c r="O77"/>
      <c r="P77"/>
      <c r="Q77"/>
      <c r="R77"/>
      <c r="S77"/>
      <c r="T77"/>
      <c r="U77"/>
      <c r="V77"/>
      <c r="W77"/>
      <c r="X77"/>
      <c r="Y77"/>
      <c r="Z77"/>
      <c r="AA77"/>
    </row>
    <row r="78" spans="1:29" x14ac:dyDescent="0.25">
      <c r="N78"/>
      <c r="O78"/>
      <c r="P78"/>
      <c r="Q78"/>
      <c r="R78"/>
      <c r="S78"/>
      <c r="T78"/>
      <c r="U78"/>
      <c r="V78"/>
      <c r="W78"/>
      <c r="X78"/>
      <c r="Y78"/>
      <c r="Z78"/>
      <c r="AA78"/>
    </row>
    <row r="79" spans="1:29" x14ac:dyDescent="0.25">
      <c r="N79"/>
      <c r="O79"/>
      <c r="P79"/>
      <c r="Q79"/>
      <c r="R79"/>
      <c r="S79"/>
      <c r="T79"/>
      <c r="U79"/>
      <c r="V79"/>
      <c r="W79"/>
      <c r="X79"/>
      <c r="Y79"/>
      <c r="Z79"/>
      <c r="AA79"/>
    </row>
    <row r="80" spans="1:29" x14ac:dyDescent="0.25">
      <c r="N80"/>
      <c r="O80"/>
      <c r="P80"/>
      <c r="Q80"/>
      <c r="R80"/>
      <c r="S80"/>
      <c r="T80"/>
      <c r="U80"/>
      <c r="V80"/>
      <c r="W80"/>
      <c r="X80"/>
      <c r="Y80"/>
      <c r="Z80"/>
      <c r="AA80"/>
    </row>
    <row r="81" spans="14:27" x14ac:dyDescent="0.25">
      <c r="N81"/>
      <c r="O81"/>
      <c r="P81"/>
      <c r="Q81"/>
      <c r="R81"/>
      <c r="S81"/>
      <c r="T81"/>
      <c r="U81"/>
      <c r="V81"/>
      <c r="W81"/>
      <c r="X81"/>
      <c r="Y81"/>
      <c r="Z81"/>
      <c r="AA81"/>
    </row>
    <row r="82" spans="14:27" x14ac:dyDescent="0.25">
      <c r="N82"/>
      <c r="O82"/>
      <c r="P82"/>
      <c r="Q82"/>
      <c r="R82"/>
      <c r="S82"/>
      <c r="T82"/>
      <c r="U82"/>
      <c r="V82"/>
      <c r="W82"/>
      <c r="X82"/>
      <c r="Y82"/>
      <c r="Z82"/>
      <c r="AA82"/>
    </row>
    <row r="83" spans="14:27" x14ac:dyDescent="0.25">
      <c r="N83"/>
      <c r="O83"/>
      <c r="P83"/>
      <c r="Q83"/>
      <c r="R83"/>
      <c r="S83"/>
      <c r="T83"/>
      <c r="U83"/>
      <c r="V83"/>
      <c r="W83"/>
      <c r="X83"/>
      <c r="Y83"/>
      <c r="Z83"/>
      <c r="AA83"/>
    </row>
    <row r="84" spans="14:27" x14ac:dyDescent="0.25">
      <c r="N84"/>
      <c r="O84"/>
      <c r="P84"/>
      <c r="Q84"/>
      <c r="R84"/>
      <c r="S84"/>
      <c r="T84"/>
      <c r="U84"/>
      <c r="V84"/>
      <c r="W84"/>
      <c r="X84"/>
      <c r="Y84"/>
      <c r="Z84"/>
      <c r="AA84"/>
    </row>
    <row r="85" spans="14:27" x14ac:dyDescent="0.25">
      <c r="N85"/>
      <c r="O85"/>
      <c r="P85"/>
      <c r="Q85"/>
      <c r="R85"/>
      <c r="S85"/>
      <c r="T85"/>
      <c r="U85"/>
      <c r="V85"/>
      <c r="W85"/>
      <c r="X85"/>
      <c r="Y85"/>
      <c r="Z85"/>
      <c r="AA85"/>
    </row>
    <row r="86" spans="14:27" x14ac:dyDescent="0.25">
      <c r="N86"/>
      <c r="O86"/>
      <c r="P86"/>
      <c r="Q86"/>
      <c r="R86"/>
      <c r="S86"/>
      <c r="T86"/>
      <c r="U86"/>
      <c r="V86"/>
      <c r="W86"/>
      <c r="X86"/>
      <c r="Y86"/>
      <c r="Z86"/>
      <c r="AA86"/>
    </row>
    <row r="87" spans="14:27" x14ac:dyDescent="0.25">
      <c r="N87"/>
      <c r="O87"/>
      <c r="P87"/>
      <c r="Q87"/>
      <c r="R87"/>
      <c r="S87"/>
      <c r="T87"/>
      <c r="U87"/>
      <c r="V87"/>
      <c r="W87"/>
      <c r="X87"/>
      <c r="Y87"/>
      <c r="Z87"/>
      <c r="AA87"/>
    </row>
    <row r="88" spans="14:27" x14ac:dyDescent="0.25">
      <c r="N88"/>
      <c r="O88"/>
      <c r="P88"/>
      <c r="Q88"/>
      <c r="R88"/>
      <c r="S88"/>
      <c r="T88"/>
      <c r="U88"/>
      <c r="V88"/>
      <c r="W88"/>
      <c r="X88"/>
      <c r="Y88"/>
      <c r="Z88"/>
      <c r="AA88"/>
    </row>
    <row r="89" spans="14:27" x14ac:dyDescent="0.25">
      <c r="N89"/>
      <c r="O89"/>
      <c r="P89"/>
      <c r="Q89"/>
      <c r="R89"/>
      <c r="S89"/>
      <c r="T89"/>
      <c r="U89"/>
      <c r="V89"/>
      <c r="W89"/>
      <c r="X89"/>
      <c r="Y89"/>
      <c r="Z89"/>
      <c r="AA89"/>
    </row>
    <row r="90" spans="14:27" x14ac:dyDescent="0.25">
      <c r="N90"/>
      <c r="O90"/>
      <c r="P90"/>
      <c r="Q90"/>
      <c r="R90"/>
      <c r="S90"/>
      <c r="T90"/>
      <c r="U90"/>
      <c r="V90"/>
      <c r="W90"/>
      <c r="X90"/>
      <c r="Y90"/>
      <c r="Z90"/>
      <c r="AA90"/>
    </row>
    <row r="91" spans="14:27" x14ac:dyDescent="0.25">
      <c r="N91"/>
      <c r="O91"/>
      <c r="P91"/>
      <c r="Q91"/>
      <c r="R91"/>
      <c r="S91"/>
      <c r="T91"/>
      <c r="U91"/>
      <c r="V91"/>
      <c r="W91"/>
      <c r="X91"/>
      <c r="Y91"/>
      <c r="Z91"/>
      <c r="AA91"/>
    </row>
    <row r="92" spans="14:27" x14ac:dyDescent="0.25">
      <c r="N92"/>
      <c r="O92"/>
      <c r="P92"/>
      <c r="Q92"/>
      <c r="R92"/>
      <c r="S92"/>
      <c r="T92"/>
      <c r="U92"/>
      <c r="V92"/>
      <c r="W92"/>
      <c r="X92"/>
      <c r="Y92"/>
      <c r="Z92"/>
      <c r="AA92"/>
    </row>
    <row r="93" spans="14:27" x14ac:dyDescent="0.25">
      <c r="N93"/>
      <c r="O93"/>
      <c r="P93"/>
      <c r="Q93"/>
      <c r="R93"/>
      <c r="S93"/>
      <c r="T93"/>
      <c r="U93"/>
      <c r="V93"/>
      <c r="W93"/>
      <c r="X93"/>
      <c r="Y93"/>
      <c r="Z93"/>
      <c r="AA93"/>
    </row>
    <row r="94" spans="14:27" x14ac:dyDescent="0.25">
      <c r="N94"/>
      <c r="O94"/>
      <c r="P94"/>
      <c r="Q94"/>
      <c r="R94"/>
      <c r="S94"/>
      <c r="T94"/>
      <c r="U94"/>
      <c r="V94"/>
      <c r="W94"/>
      <c r="X94"/>
      <c r="Y94"/>
      <c r="Z94"/>
      <c r="AA94"/>
    </row>
    <row r="95" spans="14:27" x14ac:dyDescent="0.25">
      <c r="N95"/>
      <c r="O95"/>
      <c r="P95"/>
      <c r="Q95"/>
      <c r="R95"/>
      <c r="S95"/>
      <c r="T95"/>
      <c r="U95"/>
      <c r="V95"/>
      <c r="W95"/>
      <c r="X95"/>
      <c r="Y95"/>
      <c r="Z95"/>
      <c r="AA95"/>
    </row>
    <row r="96" spans="14:27" x14ac:dyDescent="0.25">
      <c r="N96"/>
      <c r="O96"/>
      <c r="P96"/>
      <c r="Q96"/>
      <c r="R96"/>
      <c r="S96"/>
      <c r="T96"/>
      <c r="U96"/>
      <c r="V96"/>
      <c r="W96"/>
      <c r="X96"/>
      <c r="Y96"/>
      <c r="Z96"/>
      <c r="AA96"/>
    </row>
    <row r="97" spans="14:27" x14ac:dyDescent="0.25">
      <c r="N97"/>
      <c r="O97"/>
      <c r="P97"/>
      <c r="Q97"/>
      <c r="R97"/>
      <c r="S97"/>
      <c r="T97"/>
      <c r="U97"/>
      <c r="V97"/>
      <c r="W97"/>
      <c r="X97"/>
      <c r="Y97"/>
      <c r="Z97"/>
      <c r="AA97"/>
    </row>
    <row r="98" spans="14:27" x14ac:dyDescent="0.25">
      <c r="N98"/>
      <c r="O98"/>
      <c r="P98"/>
      <c r="Q98"/>
      <c r="R98"/>
      <c r="S98"/>
      <c r="T98"/>
      <c r="U98"/>
      <c r="V98"/>
      <c r="W98"/>
      <c r="X98"/>
      <c r="Y98"/>
      <c r="Z98"/>
      <c r="AA98"/>
    </row>
    <row r="99" spans="14:27" x14ac:dyDescent="0.25">
      <c r="N99"/>
      <c r="O99"/>
      <c r="P99"/>
      <c r="Q99"/>
      <c r="R99"/>
      <c r="S99"/>
      <c r="T99"/>
      <c r="U99"/>
      <c r="V99"/>
      <c r="W99"/>
      <c r="X99"/>
      <c r="Y99"/>
      <c r="Z99"/>
      <c r="AA99"/>
    </row>
    <row r="100" spans="14:27" x14ac:dyDescent="0.25">
      <c r="N100"/>
      <c r="O100"/>
      <c r="P100"/>
      <c r="Q100"/>
      <c r="R100"/>
      <c r="S100"/>
      <c r="T100"/>
      <c r="U100"/>
      <c r="V100"/>
      <c r="W100"/>
      <c r="X100"/>
      <c r="Y100"/>
      <c r="Z100"/>
      <c r="AA100"/>
    </row>
    <row r="101" spans="14:27" x14ac:dyDescent="0.25">
      <c r="N101"/>
      <c r="O101"/>
      <c r="P101"/>
      <c r="Q101"/>
      <c r="R101"/>
      <c r="S101"/>
      <c r="T101"/>
      <c r="U101"/>
      <c r="V101"/>
      <c r="W101"/>
      <c r="X101"/>
      <c r="Y101"/>
      <c r="Z101"/>
      <c r="AA101"/>
    </row>
    <row r="102" spans="14:27" x14ac:dyDescent="0.25">
      <c r="N102"/>
      <c r="O102"/>
      <c r="P102"/>
      <c r="Q102"/>
      <c r="R102"/>
      <c r="S102"/>
      <c r="T102"/>
      <c r="U102"/>
      <c r="V102"/>
      <c r="W102"/>
      <c r="X102"/>
      <c r="Y102"/>
      <c r="Z102"/>
      <c r="AA102"/>
    </row>
    <row r="103" spans="14:27" x14ac:dyDescent="0.25">
      <c r="N103"/>
      <c r="O103"/>
      <c r="P103"/>
      <c r="Q103"/>
      <c r="R103"/>
      <c r="S103"/>
      <c r="T103"/>
      <c r="U103"/>
      <c r="V103"/>
      <c r="W103"/>
      <c r="X103"/>
      <c r="Y103"/>
      <c r="Z103"/>
      <c r="AA103"/>
    </row>
    <row r="104" spans="14:27" x14ac:dyDescent="0.25">
      <c r="N104"/>
      <c r="O104"/>
      <c r="P104"/>
      <c r="Q104"/>
      <c r="R104"/>
      <c r="S104"/>
      <c r="T104"/>
      <c r="U104"/>
      <c r="V104"/>
      <c r="W104"/>
      <c r="X104"/>
      <c r="Y104"/>
      <c r="Z104"/>
      <c r="AA104"/>
    </row>
    <row r="105" spans="14:27" x14ac:dyDescent="0.25">
      <c r="N105"/>
      <c r="O105"/>
      <c r="P105"/>
      <c r="Q105"/>
      <c r="R105"/>
      <c r="S105"/>
      <c r="T105"/>
      <c r="U105"/>
      <c r="V105"/>
      <c r="W105"/>
      <c r="X105"/>
      <c r="Y105"/>
      <c r="Z105"/>
      <c r="AA105"/>
    </row>
    <row r="106" spans="14:27" x14ac:dyDescent="0.25">
      <c r="N106"/>
      <c r="O106"/>
      <c r="P106"/>
      <c r="Q106"/>
      <c r="R106"/>
      <c r="S106"/>
      <c r="T106"/>
      <c r="U106"/>
      <c r="V106"/>
      <c r="W106"/>
      <c r="X106"/>
      <c r="Y106"/>
      <c r="Z106"/>
      <c r="AA106"/>
    </row>
    <row r="107" spans="14:27" x14ac:dyDescent="0.25">
      <c r="N107"/>
      <c r="O107"/>
      <c r="P107"/>
      <c r="Q107"/>
      <c r="R107"/>
      <c r="S107"/>
      <c r="T107"/>
      <c r="U107"/>
      <c r="V107"/>
      <c r="W107"/>
      <c r="X107"/>
      <c r="Y107"/>
      <c r="Z107"/>
      <c r="AA107"/>
    </row>
    <row r="108" spans="14:27" x14ac:dyDescent="0.25">
      <c r="N108"/>
      <c r="O108"/>
      <c r="P108"/>
      <c r="Q108"/>
      <c r="R108"/>
      <c r="S108"/>
      <c r="T108"/>
      <c r="U108"/>
      <c r="V108"/>
      <c r="W108"/>
      <c r="X108"/>
      <c r="Y108"/>
      <c r="Z108"/>
      <c r="AA108"/>
    </row>
    <row r="109" spans="14:27" x14ac:dyDescent="0.25">
      <c r="N109"/>
      <c r="O109"/>
      <c r="P109"/>
      <c r="Q109"/>
      <c r="R109"/>
      <c r="S109"/>
      <c r="T109"/>
      <c r="U109"/>
      <c r="V109"/>
      <c r="W109"/>
      <c r="X109"/>
      <c r="Y109"/>
      <c r="Z109"/>
      <c r="AA109"/>
    </row>
    <row r="110" spans="14:27" x14ac:dyDescent="0.25">
      <c r="N110"/>
      <c r="O110"/>
      <c r="P110"/>
      <c r="Q110"/>
      <c r="R110"/>
      <c r="S110"/>
      <c r="T110"/>
      <c r="U110"/>
      <c r="V110"/>
      <c r="W110"/>
      <c r="X110"/>
      <c r="Y110"/>
      <c r="Z110"/>
      <c r="AA110"/>
    </row>
    <row r="111" spans="14:27" x14ac:dyDescent="0.25">
      <c r="N111"/>
      <c r="O111"/>
      <c r="P111"/>
      <c r="Q111"/>
      <c r="R111"/>
      <c r="S111"/>
      <c r="T111"/>
      <c r="U111"/>
      <c r="V111"/>
      <c r="W111"/>
      <c r="X111"/>
      <c r="Y111"/>
      <c r="Z111"/>
      <c r="AA111"/>
    </row>
    <row r="112" spans="14:27" x14ac:dyDescent="0.25">
      <c r="N112"/>
      <c r="O112"/>
      <c r="P112"/>
      <c r="Q112"/>
      <c r="R112"/>
      <c r="S112"/>
      <c r="T112"/>
      <c r="U112"/>
      <c r="V112"/>
      <c r="W112"/>
      <c r="X112"/>
      <c r="Y112"/>
      <c r="Z112"/>
      <c r="AA112"/>
    </row>
    <row r="113" spans="14:27" x14ac:dyDescent="0.25">
      <c r="N113"/>
      <c r="O113"/>
      <c r="P113"/>
      <c r="Q113"/>
      <c r="R113"/>
      <c r="S113"/>
      <c r="T113"/>
      <c r="U113"/>
      <c r="V113"/>
      <c r="W113"/>
      <c r="X113"/>
      <c r="Y113"/>
      <c r="Z113"/>
      <c r="AA113"/>
    </row>
    <row r="114" spans="14:27" x14ac:dyDescent="0.25">
      <c r="N114"/>
      <c r="O114"/>
      <c r="P114"/>
      <c r="Q114"/>
      <c r="R114"/>
      <c r="S114"/>
      <c r="T114"/>
      <c r="U114"/>
      <c r="V114"/>
      <c r="W114"/>
      <c r="X114"/>
      <c r="Y114"/>
      <c r="Z114"/>
      <c r="AA114"/>
    </row>
    <row r="115" spans="14:27" x14ac:dyDescent="0.25">
      <c r="N115"/>
      <c r="O115"/>
      <c r="P115"/>
      <c r="Q115"/>
      <c r="R115"/>
      <c r="S115"/>
      <c r="T115"/>
      <c r="U115"/>
      <c r="V115"/>
      <c r="W115"/>
      <c r="X115"/>
      <c r="Y115"/>
      <c r="Z115"/>
      <c r="AA115"/>
    </row>
    <row r="116" spans="14:27" x14ac:dyDescent="0.25">
      <c r="N116"/>
      <c r="O116"/>
      <c r="P116"/>
      <c r="Q116"/>
      <c r="R116"/>
      <c r="S116"/>
      <c r="T116"/>
      <c r="U116"/>
      <c r="V116"/>
      <c r="W116"/>
      <c r="X116"/>
      <c r="Y116"/>
      <c r="Z116"/>
      <c r="AA116"/>
    </row>
    <row r="117" spans="14:27" x14ac:dyDescent="0.25">
      <c r="N117"/>
      <c r="O117"/>
      <c r="P117"/>
      <c r="Q117"/>
      <c r="R117"/>
      <c r="S117"/>
      <c r="T117"/>
      <c r="U117"/>
      <c r="V117"/>
      <c r="W117"/>
      <c r="X117"/>
      <c r="Y117"/>
      <c r="Z117"/>
      <c r="AA117"/>
    </row>
    <row r="118" spans="14:27" x14ac:dyDescent="0.25">
      <c r="N118"/>
      <c r="O118"/>
      <c r="P118"/>
      <c r="Q118"/>
      <c r="R118"/>
      <c r="S118"/>
      <c r="T118"/>
      <c r="U118"/>
      <c r="V118"/>
      <c r="W118"/>
      <c r="X118"/>
      <c r="Y118"/>
      <c r="Z118"/>
      <c r="AA118"/>
    </row>
    <row r="119" spans="14:27" x14ac:dyDescent="0.25">
      <c r="N119"/>
      <c r="O119"/>
      <c r="P119"/>
      <c r="Q119"/>
      <c r="R119"/>
      <c r="S119"/>
      <c r="T119"/>
      <c r="U119"/>
      <c r="V119"/>
      <c r="W119"/>
      <c r="X119"/>
      <c r="Y119"/>
      <c r="Z119"/>
      <c r="AA119"/>
    </row>
    <row r="120" spans="14:27" x14ac:dyDescent="0.25">
      <c r="N120"/>
      <c r="O120"/>
      <c r="P120"/>
      <c r="Q120"/>
      <c r="R120"/>
      <c r="S120"/>
      <c r="T120"/>
      <c r="U120"/>
      <c r="V120"/>
      <c r="W120"/>
      <c r="X120"/>
      <c r="Y120"/>
      <c r="Z120"/>
      <c r="AA120"/>
    </row>
    <row r="121" spans="14:27" x14ac:dyDescent="0.25">
      <c r="N121"/>
      <c r="O121"/>
      <c r="P121"/>
      <c r="Q121"/>
      <c r="R121"/>
      <c r="S121"/>
      <c r="T121"/>
      <c r="U121"/>
      <c r="V121"/>
      <c r="W121"/>
      <c r="X121"/>
      <c r="Y121"/>
      <c r="Z121"/>
      <c r="AA121"/>
    </row>
    <row r="122" spans="14:27" x14ac:dyDescent="0.25">
      <c r="N122"/>
      <c r="O122"/>
      <c r="P122"/>
      <c r="Q122"/>
      <c r="R122"/>
      <c r="S122"/>
      <c r="T122"/>
      <c r="U122"/>
      <c r="V122"/>
      <c r="W122"/>
      <c r="X122"/>
      <c r="Y122"/>
      <c r="Z122"/>
      <c r="AA122"/>
    </row>
    <row r="123" spans="14:27" x14ac:dyDescent="0.25">
      <c r="N123"/>
      <c r="O123"/>
      <c r="P123"/>
      <c r="Q123"/>
      <c r="R123"/>
      <c r="S123"/>
      <c r="T123"/>
      <c r="U123"/>
      <c r="V123"/>
      <c r="W123"/>
      <c r="X123"/>
      <c r="Y123"/>
      <c r="Z123"/>
      <c r="AA123"/>
    </row>
    <row r="124" spans="14:27" x14ac:dyDescent="0.25">
      <c r="N124"/>
      <c r="O124"/>
      <c r="P124"/>
      <c r="Q124"/>
      <c r="R124"/>
      <c r="S124"/>
      <c r="T124"/>
      <c r="U124"/>
      <c r="V124"/>
      <c r="W124"/>
      <c r="X124"/>
      <c r="Y124"/>
      <c r="Z124"/>
      <c r="AA124"/>
    </row>
    <row r="125" spans="14:27" x14ac:dyDescent="0.25">
      <c r="N125"/>
      <c r="O125"/>
      <c r="P125"/>
      <c r="Q125"/>
      <c r="R125"/>
      <c r="S125"/>
      <c r="T125"/>
      <c r="U125"/>
      <c r="V125"/>
      <c r="W125"/>
      <c r="X125"/>
      <c r="Y125"/>
      <c r="Z125"/>
      <c r="AA125"/>
    </row>
    <row r="126" spans="14:27" x14ac:dyDescent="0.25">
      <c r="N126"/>
      <c r="O126"/>
      <c r="P126"/>
      <c r="Q126"/>
      <c r="R126"/>
      <c r="S126"/>
      <c r="T126"/>
      <c r="U126"/>
      <c r="V126"/>
      <c r="W126"/>
      <c r="X126"/>
      <c r="Y126"/>
      <c r="Z126"/>
      <c r="AA126"/>
    </row>
    <row r="127" spans="14:27" x14ac:dyDescent="0.25">
      <c r="N127"/>
      <c r="O127"/>
      <c r="P127"/>
      <c r="Q127"/>
      <c r="R127"/>
      <c r="S127"/>
      <c r="T127"/>
      <c r="U127"/>
      <c r="V127"/>
      <c r="W127"/>
      <c r="X127"/>
      <c r="Y127"/>
      <c r="Z127"/>
      <c r="AA127"/>
    </row>
    <row r="128" spans="14:27" x14ac:dyDescent="0.25">
      <c r="N128"/>
      <c r="O128"/>
      <c r="P128"/>
      <c r="Q128"/>
      <c r="R128"/>
      <c r="S128"/>
      <c r="T128"/>
      <c r="U128"/>
      <c r="V128"/>
      <c r="W128"/>
      <c r="X128"/>
      <c r="Y128"/>
      <c r="Z128"/>
      <c r="AA128"/>
    </row>
    <row r="129" spans="1:27" x14ac:dyDescent="0.25">
      <c r="N129"/>
      <c r="O129"/>
      <c r="P129"/>
      <c r="Q129"/>
      <c r="R129"/>
      <c r="S129"/>
      <c r="T129"/>
      <c r="U129"/>
      <c r="V129"/>
      <c r="W129"/>
      <c r="X129"/>
      <c r="Y129"/>
      <c r="Z129"/>
      <c r="AA129"/>
    </row>
    <row r="130" spans="1:27" x14ac:dyDescent="0.25">
      <c r="N130"/>
      <c r="O130"/>
      <c r="P130"/>
      <c r="Q130"/>
      <c r="R130"/>
      <c r="S130"/>
      <c r="T130"/>
      <c r="U130"/>
      <c r="V130"/>
      <c r="W130"/>
      <c r="X130"/>
      <c r="Y130"/>
      <c r="Z130"/>
      <c r="AA130"/>
    </row>
    <row r="131" spans="1:27" x14ac:dyDescent="0.25">
      <c r="N131"/>
      <c r="O131"/>
      <c r="P131"/>
      <c r="Q131"/>
      <c r="R131"/>
      <c r="S131"/>
      <c r="T131"/>
      <c r="U131"/>
      <c r="V131"/>
      <c r="W131"/>
      <c r="X131"/>
      <c r="Y131"/>
      <c r="Z131"/>
      <c r="AA131"/>
    </row>
    <row r="132" spans="1:27" x14ac:dyDescent="0.25">
      <c r="N132"/>
      <c r="O132"/>
      <c r="P132"/>
      <c r="Q132"/>
      <c r="R132"/>
      <c r="S132"/>
      <c r="T132"/>
      <c r="U132"/>
      <c r="V132"/>
      <c r="W132"/>
      <c r="X132"/>
      <c r="Y132"/>
      <c r="Z132"/>
      <c r="AA132"/>
    </row>
    <row r="133" spans="1:27" x14ac:dyDescent="0.25">
      <c r="N133"/>
      <c r="O133"/>
      <c r="P133"/>
      <c r="Q133"/>
      <c r="R133"/>
      <c r="S133"/>
      <c r="T133"/>
      <c r="U133"/>
      <c r="V133"/>
      <c r="W133"/>
      <c r="X133"/>
      <c r="Y133"/>
      <c r="Z133"/>
      <c r="AA133"/>
    </row>
    <row r="134" spans="1:27" x14ac:dyDescent="0.25">
      <c r="N134"/>
      <c r="O134"/>
      <c r="P134"/>
      <c r="Q134"/>
      <c r="R134"/>
      <c r="S134"/>
      <c r="T134"/>
      <c r="U134"/>
      <c r="V134"/>
      <c r="W134"/>
      <c r="X134"/>
      <c r="Y134"/>
      <c r="Z134"/>
      <c r="AA134"/>
    </row>
    <row r="135" spans="1:27" x14ac:dyDescent="0.25">
      <c r="N135"/>
      <c r="O135"/>
      <c r="P135"/>
      <c r="Q135"/>
      <c r="R135"/>
      <c r="S135"/>
      <c r="T135"/>
      <c r="U135"/>
      <c r="V135"/>
      <c r="W135"/>
      <c r="X135"/>
      <c r="Y135"/>
      <c r="Z135"/>
      <c r="AA135"/>
    </row>
    <row r="142" spans="1:27" x14ac:dyDescent="0.25">
      <c r="A142"/>
      <c r="B142"/>
      <c r="C142"/>
      <c r="D142"/>
      <c r="E142"/>
      <c r="F142"/>
      <c r="G142"/>
      <c r="H142"/>
      <c r="I142"/>
      <c r="J142"/>
      <c r="K142"/>
      <c r="L142"/>
      <c r="M142"/>
    </row>
    <row r="143" spans="1:27" x14ac:dyDescent="0.25">
      <c r="A143"/>
      <c r="B143"/>
      <c r="C143"/>
      <c r="D143"/>
      <c r="E143"/>
      <c r="F143"/>
      <c r="G143"/>
      <c r="H143"/>
      <c r="I143"/>
      <c r="J143"/>
      <c r="K143"/>
      <c r="L143"/>
      <c r="M143"/>
    </row>
    <row r="144" spans="1:27" x14ac:dyDescent="0.25">
      <c r="A144"/>
      <c r="B144"/>
      <c r="C144"/>
      <c r="D144"/>
      <c r="E144"/>
      <c r="F144"/>
      <c r="G144"/>
      <c r="H144"/>
      <c r="I144"/>
      <c r="J144"/>
      <c r="K144"/>
      <c r="L144"/>
      <c r="M144"/>
    </row>
    <row r="145" spans="1:13" x14ac:dyDescent="0.25">
      <c r="A145"/>
      <c r="B145"/>
      <c r="C145"/>
      <c r="D145"/>
      <c r="E145"/>
      <c r="F145"/>
      <c r="G145"/>
      <c r="H145"/>
      <c r="I145"/>
      <c r="J145"/>
      <c r="K145"/>
      <c r="L145"/>
      <c r="M145"/>
    </row>
    <row r="146" spans="1:13" x14ac:dyDescent="0.25">
      <c r="A146"/>
      <c r="B146"/>
      <c r="C146"/>
      <c r="D146"/>
      <c r="E146"/>
      <c r="F146"/>
      <c r="G146"/>
      <c r="H146"/>
      <c r="I146"/>
      <c r="J146"/>
      <c r="K146"/>
      <c r="L146"/>
      <c r="M146"/>
    </row>
    <row r="147" spans="1:13" x14ac:dyDescent="0.25">
      <c r="A147"/>
      <c r="B147"/>
      <c r="C147"/>
      <c r="D147"/>
      <c r="E147"/>
      <c r="F147"/>
      <c r="G147"/>
      <c r="H147"/>
      <c r="I147"/>
      <c r="J147"/>
      <c r="K147"/>
      <c r="L147"/>
      <c r="M147"/>
    </row>
    <row r="148" spans="1:13" x14ac:dyDescent="0.25">
      <c r="A148"/>
      <c r="B148"/>
      <c r="C148"/>
      <c r="D148"/>
      <c r="E148"/>
      <c r="F148"/>
      <c r="G148"/>
      <c r="H148"/>
      <c r="I148"/>
      <c r="J148"/>
      <c r="K148"/>
      <c r="L148"/>
      <c r="M148"/>
    </row>
    <row r="149" spans="1:13" x14ac:dyDescent="0.25">
      <c r="A149"/>
      <c r="B149"/>
      <c r="C149"/>
      <c r="D149"/>
      <c r="E149"/>
      <c r="F149"/>
      <c r="G149"/>
      <c r="H149"/>
      <c r="I149"/>
      <c r="J149"/>
      <c r="K149"/>
      <c r="L149"/>
      <c r="M149"/>
    </row>
    <row r="150" spans="1:13" x14ac:dyDescent="0.25">
      <c r="A150"/>
      <c r="B150"/>
      <c r="C150"/>
      <c r="D150"/>
      <c r="E150"/>
      <c r="F150"/>
      <c r="G150"/>
      <c r="H150"/>
      <c r="I150"/>
      <c r="J150"/>
      <c r="K150"/>
      <c r="L150"/>
      <c r="M150"/>
    </row>
    <row r="151" spans="1:13" x14ac:dyDescent="0.25">
      <c r="A151"/>
      <c r="B151"/>
      <c r="C151"/>
      <c r="D151"/>
      <c r="E151"/>
      <c r="F151"/>
      <c r="G151"/>
      <c r="H151"/>
      <c r="I151"/>
      <c r="J151"/>
      <c r="K151"/>
      <c r="L151"/>
      <c r="M151"/>
    </row>
    <row r="152" spans="1:13" x14ac:dyDescent="0.25">
      <c r="A152"/>
      <c r="B152"/>
      <c r="C152"/>
      <c r="D152"/>
      <c r="E152"/>
      <c r="F152"/>
      <c r="G152"/>
      <c r="H152"/>
      <c r="I152"/>
      <c r="J152"/>
    </row>
    <row r="153" spans="1:13" x14ac:dyDescent="0.25">
      <c r="A153"/>
      <c r="B153"/>
      <c r="C153"/>
      <c r="D153"/>
      <c r="E153"/>
      <c r="F153"/>
      <c r="G153"/>
      <c r="H153"/>
      <c r="I153"/>
      <c r="J153"/>
    </row>
    <row r="154" spans="1:13" x14ac:dyDescent="0.25">
      <c r="A154"/>
      <c r="B154"/>
      <c r="C154"/>
      <c r="D154"/>
      <c r="E154"/>
      <c r="F154"/>
      <c r="G154"/>
      <c r="H154"/>
      <c r="I154"/>
      <c r="J154"/>
    </row>
    <row r="155" spans="1:13" x14ac:dyDescent="0.25">
      <c r="A155"/>
      <c r="B155"/>
      <c r="C155"/>
      <c r="D155"/>
      <c r="E155"/>
      <c r="F155"/>
      <c r="G155"/>
      <c r="H155"/>
      <c r="I155"/>
      <c r="J155"/>
    </row>
    <row r="156" spans="1:13" x14ac:dyDescent="0.25">
      <c r="A156"/>
      <c r="B156"/>
      <c r="C156"/>
      <c r="D156"/>
      <c r="E156"/>
      <c r="F156"/>
      <c r="G156"/>
      <c r="H156"/>
      <c r="I156"/>
      <c r="J156"/>
    </row>
    <row r="157" spans="1:13" x14ac:dyDescent="0.25">
      <c r="A157"/>
      <c r="B157"/>
      <c r="C157"/>
      <c r="D157"/>
      <c r="E157"/>
      <c r="F157"/>
      <c r="G157"/>
      <c r="H157"/>
      <c r="I157"/>
      <c r="J157"/>
    </row>
    <row r="158" spans="1:13" x14ac:dyDescent="0.25">
      <c r="A158"/>
      <c r="B158"/>
      <c r="C158"/>
      <c r="D158"/>
      <c r="E158"/>
      <c r="F158"/>
      <c r="G158"/>
      <c r="H158"/>
      <c r="I158"/>
      <c r="J158"/>
    </row>
    <row r="159" spans="1:13" x14ac:dyDescent="0.25">
      <c r="A159"/>
      <c r="B159"/>
      <c r="C159"/>
      <c r="D159"/>
      <c r="E159"/>
      <c r="F159"/>
      <c r="G159"/>
      <c r="H159"/>
      <c r="I159"/>
      <c r="J159"/>
    </row>
    <row r="160" spans="1:13" x14ac:dyDescent="0.25">
      <c r="A160"/>
      <c r="B160"/>
      <c r="C160"/>
      <c r="D160"/>
      <c r="E160"/>
      <c r="F160"/>
      <c r="G160"/>
      <c r="H160"/>
      <c r="I160"/>
      <c r="J160"/>
    </row>
    <row r="161" spans="1:10" x14ac:dyDescent="0.25">
      <c r="A161"/>
      <c r="B161"/>
      <c r="C161"/>
      <c r="D161"/>
      <c r="E161"/>
      <c r="F161"/>
      <c r="G161"/>
      <c r="H161"/>
      <c r="I161"/>
      <c r="J161"/>
    </row>
    <row r="162" spans="1:10" x14ac:dyDescent="0.25">
      <c r="A162"/>
      <c r="B162"/>
      <c r="C162"/>
      <c r="D162"/>
      <c r="E162"/>
      <c r="F162"/>
      <c r="G162"/>
      <c r="H162"/>
      <c r="I162"/>
      <c r="J162"/>
    </row>
    <row r="163" spans="1:10" x14ac:dyDescent="0.25">
      <c r="A163"/>
      <c r="B163"/>
      <c r="C163"/>
      <c r="D163"/>
      <c r="E163"/>
      <c r="F163"/>
      <c r="G163"/>
      <c r="H163"/>
      <c r="I163"/>
      <c r="J163"/>
    </row>
    <row r="164" spans="1:10" x14ac:dyDescent="0.25">
      <c r="A164"/>
      <c r="B164"/>
      <c r="C164"/>
      <c r="D164"/>
      <c r="E164"/>
      <c r="F164"/>
      <c r="G164"/>
      <c r="H164"/>
      <c r="I164"/>
      <c r="J164"/>
    </row>
    <row r="165" spans="1:10" x14ac:dyDescent="0.25">
      <c r="A165"/>
      <c r="B165"/>
      <c r="C165"/>
      <c r="D165"/>
      <c r="E165"/>
      <c r="F165"/>
      <c r="G165"/>
      <c r="H165"/>
      <c r="I165"/>
      <c r="J165"/>
    </row>
    <row r="166" spans="1:10" x14ac:dyDescent="0.25">
      <c r="A166"/>
      <c r="B166"/>
      <c r="C166"/>
      <c r="D166"/>
      <c r="E166"/>
      <c r="F166"/>
      <c r="G166"/>
      <c r="H166"/>
      <c r="I166"/>
      <c r="J166"/>
    </row>
    <row r="167" spans="1:10" x14ac:dyDescent="0.25">
      <c r="A167"/>
      <c r="B167"/>
      <c r="C167"/>
      <c r="D167"/>
      <c r="E167"/>
      <c r="F167"/>
      <c r="G167"/>
      <c r="H167"/>
      <c r="I167"/>
      <c r="J167"/>
    </row>
    <row r="168" spans="1:10" x14ac:dyDescent="0.25">
      <c r="A168"/>
      <c r="B168"/>
      <c r="C168"/>
      <c r="D168"/>
      <c r="E168"/>
      <c r="F168"/>
      <c r="G168"/>
      <c r="H168"/>
      <c r="I168"/>
      <c r="J168"/>
    </row>
    <row r="169" spans="1:10" x14ac:dyDescent="0.25">
      <c r="A169"/>
      <c r="B169"/>
      <c r="C169"/>
      <c r="D169"/>
      <c r="E169"/>
      <c r="F169"/>
      <c r="G169"/>
      <c r="H169"/>
      <c r="I169"/>
      <c r="J169"/>
    </row>
    <row r="170" spans="1:10" x14ac:dyDescent="0.25">
      <c r="A170"/>
      <c r="B170"/>
      <c r="C170"/>
      <c r="D170"/>
      <c r="E170"/>
      <c r="F170"/>
      <c r="G170"/>
      <c r="H170"/>
      <c r="I170"/>
      <c r="J170"/>
    </row>
    <row r="171" spans="1:10" x14ac:dyDescent="0.25">
      <c r="A171"/>
      <c r="B171"/>
      <c r="C171"/>
      <c r="D171"/>
      <c r="E171"/>
      <c r="F171"/>
      <c r="G171"/>
      <c r="H171"/>
      <c r="I171"/>
      <c r="J171"/>
    </row>
    <row r="172" spans="1:10" x14ac:dyDescent="0.25">
      <c r="A172"/>
      <c r="B172"/>
      <c r="C172"/>
      <c r="D172"/>
      <c r="E172"/>
      <c r="F172"/>
      <c r="G172"/>
      <c r="H172"/>
      <c r="I172"/>
      <c r="J172"/>
    </row>
    <row r="173" spans="1:10" x14ac:dyDescent="0.25">
      <c r="A173"/>
      <c r="B173"/>
      <c r="C173"/>
      <c r="D173"/>
      <c r="E173"/>
      <c r="F173"/>
      <c r="G173"/>
      <c r="H173"/>
      <c r="I173"/>
      <c r="J173"/>
    </row>
    <row r="174" spans="1:10" x14ac:dyDescent="0.25">
      <c r="A174"/>
      <c r="B174"/>
      <c r="C174"/>
      <c r="D174"/>
      <c r="E174"/>
      <c r="F174"/>
      <c r="G174"/>
      <c r="H174"/>
      <c r="I174"/>
      <c r="J174"/>
    </row>
    <row r="175" spans="1:10" x14ac:dyDescent="0.25">
      <c r="A175"/>
      <c r="B175"/>
      <c r="C175"/>
      <c r="D175"/>
      <c r="E175"/>
      <c r="F175"/>
      <c r="G175"/>
      <c r="H175"/>
      <c r="I175"/>
      <c r="J175"/>
    </row>
    <row r="176" spans="1:10" x14ac:dyDescent="0.25">
      <c r="A176"/>
      <c r="B176"/>
      <c r="C176"/>
      <c r="D176"/>
      <c r="E176"/>
      <c r="F176"/>
      <c r="G176"/>
      <c r="H176"/>
      <c r="I176"/>
      <c r="J176"/>
    </row>
    <row r="177" spans="1:10" x14ac:dyDescent="0.25">
      <c r="A177"/>
      <c r="B177"/>
      <c r="C177"/>
      <c r="D177"/>
      <c r="E177"/>
      <c r="F177"/>
      <c r="G177"/>
      <c r="H177"/>
      <c r="I177"/>
      <c r="J177"/>
    </row>
    <row r="178" spans="1:10" x14ac:dyDescent="0.25">
      <c r="A178"/>
      <c r="B178"/>
      <c r="C178"/>
      <c r="D178"/>
      <c r="E178"/>
      <c r="F178"/>
      <c r="G178"/>
      <c r="H178"/>
      <c r="I178"/>
      <c r="J178"/>
    </row>
    <row r="179" spans="1:10" x14ac:dyDescent="0.25">
      <c r="A179"/>
      <c r="B179"/>
      <c r="C179"/>
      <c r="D179"/>
      <c r="E179"/>
      <c r="F179"/>
      <c r="G179"/>
      <c r="H179"/>
      <c r="I179"/>
      <c r="J179"/>
    </row>
    <row r="180" spans="1:10" x14ac:dyDescent="0.25">
      <c r="A180"/>
      <c r="B180"/>
      <c r="C180"/>
      <c r="D180"/>
      <c r="E180"/>
      <c r="F180"/>
      <c r="G180"/>
      <c r="H180"/>
      <c r="I180"/>
      <c r="J180"/>
    </row>
    <row r="181" spans="1:10" x14ac:dyDescent="0.25">
      <c r="A181"/>
      <c r="B181"/>
      <c r="C181"/>
      <c r="D181"/>
      <c r="E181"/>
      <c r="F181"/>
      <c r="G181"/>
      <c r="H181"/>
      <c r="I181"/>
      <c r="J181"/>
    </row>
    <row r="182" spans="1:10" x14ac:dyDescent="0.25">
      <c r="A182"/>
      <c r="B182"/>
      <c r="C182"/>
      <c r="D182"/>
      <c r="E182"/>
      <c r="F182"/>
      <c r="G182"/>
      <c r="H182"/>
      <c r="I182"/>
      <c r="J182"/>
    </row>
    <row r="183" spans="1:10" x14ac:dyDescent="0.25">
      <c r="A183"/>
      <c r="B183"/>
      <c r="C183"/>
      <c r="D183"/>
      <c r="E183"/>
      <c r="F183"/>
      <c r="G183"/>
      <c r="H183"/>
      <c r="I183"/>
      <c r="J183"/>
    </row>
    <row r="184" spans="1:10" x14ac:dyDescent="0.25">
      <c r="A184"/>
      <c r="B184"/>
      <c r="C184"/>
      <c r="D184"/>
      <c r="E184"/>
      <c r="F184"/>
      <c r="G184"/>
      <c r="H184"/>
      <c r="I184"/>
      <c r="J184"/>
    </row>
    <row r="185" spans="1:10" x14ac:dyDescent="0.25">
      <c r="A185"/>
      <c r="B185"/>
      <c r="C185"/>
      <c r="D185"/>
      <c r="E185"/>
      <c r="F185"/>
      <c r="G185"/>
      <c r="H185"/>
      <c r="I185"/>
      <c r="J185"/>
    </row>
    <row r="186" spans="1:10" x14ac:dyDescent="0.25">
      <c r="A186"/>
      <c r="B186"/>
      <c r="C186"/>
      <c r="D186"/>
      <c r="E186"/>
      <c r="F186"/>
      <c r="G186"/>
      <c r="H186"/>
      <c r="I186"/>
      <c r="J186"/>
    </row>
    <row r="187" spans="1:10" x14ac:dyDescent="0.25">
      <c r="A187"/>
      <c r="B187"/>
      <c r="C187"/>
      <c r="D187"/>
      <c r="E187"/>
      <c r="F187"/>
      <c r="G187"/>
      <c r="H187"/>
      <c r="I187"/>
      <c r="J187"/>
    </row>
    <row r="188" spans="1:10" x14ac:dyDescent="0.25">
      <c r="A188"/>
      <c r="B188"/>
      <c r="C188"/>
      <c r="D188"/>
      <c r="E188"/>
      <c r="F188"/>
      <c r="G188"/>
      <c r="H188"/>
      <c r="I188"/>
      <c r="J188"/>
    </row>
  </sheetData>
  <mergeCells count="26">
    <mergeCell ref="A4:M4"/>
    <mergeCell ref="A5:M5"/>
    <mergeCell ref="C9:J9"/>
    <mergeCell ref="C23:C24"/>
    <mergeCell ref="D23:D24"/>
    <mergeCell ref="A9:B10"/>
    <mergeCell ref="A11:B11"/>
    <mergeCell ref="A12:B12"/>
    <mergeCell ref="A13:B13"/>
    <mergeCell ref="A14:B14"/>
    <mergeCell ref="A15:B15"/>
    <mergeCell ref="A16:B16"/>
    <mergeCell ref="A17:B17"/>
    <mergeCell ref="A18:B18"/>
    <mergeCell ref="A20:B20"/>
    <mergeCell ref="A21:B21"/>
    <mergeCell ref="A19:B19"/>
    <mergeCell ref="A23:B24"/>
    <mergeCell ref="A30:B30"/>
    <mergeCell ref="A31:B31"/>
    <mergeCell ref="A32:B32"/>
    <mergeCell ref="A25:B25"/>
    <mergeCell ref="A26:B26"/>
    <mergeCell ref="A27:B27"/>
    <mergeCell ref="A28:B28"/>
    <mergeCell ref="A29:B29"/>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00DF-3779-4CF2-AFD1-54903BBF2CCD}">
  <dimension ref="A1:M62"/>
  <sheetViews>
    <sheetView zoomScale="110" zoomScaleNormal="110" workbookViewId="0"/>
  </sheetViews>
  <sheetFormatPr defaultColWidth="9.140625" defaultRowHeight="15.75" x14ac:dyDescent="0.25"/>
  <cols>
    <col min="1" max="1" width="10.28515625" style="4" customWidth="1"/>
    <col min="2" max="7" width="14.7109375" style="4" customWidth="1"/>
    <col min="8" max="8" width="13.7109375" style="4" bestFit="1" customWidth="1"/>
    <col min="9" max="10" width="14.7109375" style="4" bestFit="1" customWidth="1"/>
    <col min="11" max="12" width="9.140625" style="4"/>
    <col min="13" max="13" width="8.85546875" style="4" bestFit="1" customWidth="1"/>
    <col min="14" max="16384" width="9.140625" style="4"/>
  </cols>
  <sheetData>
    <row r="1" spans="1:13" ht="15.75" customHeight="1" x14ac:dyDescent="0.3">
      <c r="A1" s="1" t="s">
        <v>104</v>
      </c>
      <c r="B1" s="2"/>
      <c r="C1" s="9" t="s">
        <v>0</v>
      </c>
      <c r="D1" s="2"/>
      <c r="E1" s="2"/>
      <c r="F1" s="2"/>
      <c r="G1" s="2"/>
      <c r="H1" s="2"/>
      <c r="I1" s="2"/>
      <c r="J1" s="2"/>
      <c r="K1" s="2"/>
      <c r="L1" s="3"/>
      <c r="M1" s="138"/>
    </row>
    <row r="2" spans="1:13" ht="15.75" customHeight="1" x14ac:dyDescent="0.25">
      <c r="A2" s="25"/>
      <c r="B2" s="25"/>
      <c r="C2" s="25"/>
      <c r="D2" s="25"/>
      <c r="E2" s="25"/>
      <c r="F2" s="25"/>
      <c r="G2" s="25"/>
      <c r="H2" s="25"/>
      <c r="I2" s="25"/>
      <c r="J2" s="25"/>
      <c r="K2" s="25"/>
      <c r="L2" s="8"/>
      <c r="M2" s="138"/>
    </row>
    <row r="3" spans="1:13" ht="31.15" customHeight="1" x14ac:dyDescent="0.25">
      <c r="A3" s="226" t="s">
        <v>280</v>
      </c>
      <c r="B3" s="226"/>
      <c r="C3" s="226"/>
      <c r="D3" s="226"/>
      <c r="E3" s="226"/>
      <c r="F3" s="226"/>
      <c r="G3" s="226"/>
      <c r="H3" s="226"/>
      <c r="I3" s="226"/>
      <c r="J3" s="226"/>
      <c r="K3" s="226"/>
      <c r="L3" s="226"/>
      <c r="M3" s="138"/>
    </row>
    <row r="4" spans="1:13" x14ac:dyDescent="0.25">
      <c r="A4" s="25"/>
      <c r="B4" s="138"/>
      <c r="C4" s="138"/>
      <c r="D4" s="138"/>
      <c r="E4" s="138"/>
      <c r="F4" s="138"/>
      <c r="G4" s="138"/>
      <c r="H4" s="138"/>
      <c r="I4" s="138"/>
      <c r="J4" s="138"/>
      <c r="K4" s="138"/>
      <c r="L4" s="138"/>
      <c r="M4" s="138"/>
    </row>
    <row r="5" spans="1:13" ht="31.5" x14ac:dyDescent="0.25">
      <c r="A5" s="140" t="s">
        <v>78</v>
      </c>
      <c r="B5" s="140" t="s">
        <v>24</v>
      </c>
      <c r="C5" s="139" t="s">
        <v>79</v>
      </c>
      <c r="D5" s="139" t="s">
        <v>80</v>
      </c>
      <c r="E5" s="139" t="s">
        <v>81</v>
      </c>
      <c r="F5" s="138"/>
      <c r="G5" s="138"/>
      <c r="H5" s="138"/>
      <c r="I5" s="138"/>
      <c r="J5" s="138"/>
      <c r="K5" s="138"/>
      <c r="L5" s="138"/>
      <c r="M5" s="138"/>
    </row>
    <row r="6" spans="1:13" x14ac:dyDescent="0.25">
      <c r="A6" s="111" t="s">
        <v>82</v>
      </c>
      <c r="B6" s="114">
        <v>0.8</v>
      </c>
      <c r="C6" s="112">
        <v>0</v>
      </c>
      <c r="D6" s="112">
        <v>0</v>
      </c>
      <c r="E6" s="112">
        <v>0</v>
      </c>
      <c r="F6" s="138"/>
      <c r="G6" s="138"/>
      <c r="H6" s="138"/>
      <c r="I6" s="138"/>
      <c r="J6" s="138"/>
      <c r="K6" s="138"/>
      <c r="L6" s="138"/>
      <c r="M6" s="138"/>
    </row>
    <row r="7" spans="1:13" x14ac:dyDescent="0.25">
      <c r="A7" s="111" t="s">
        <v>83</v>
      </c>
      <c r="B7" s="114">
        <v>0.08</v>
      </c>
      <c r="C7" s="113">
        <v>50000</v>
      </c>
      <c r="D7" s="113">
        <v>100000</v>
      </c>
      <c r="E7" s="113">
        <v>80000</v>
      </c>
      <c r="F7" s="138"/>
      <c r="G7" s="138"/>
      <c r="H7" s="138"/>
      <c r="I7" s="138"/>
      <c r="J7" s="138"/>
      <c r="K7" s="138"/>
      <c r="L7" s="138"/>
      <c r="M7" s="138"/>
    </row>
    <row r="8" spans="1:13" x14ac:dyDescent="0.25">
      <c r="A8" s="111" t="s">
        <v>84</v>
      </c>
      <c r="B8" s="114">
        <v>0.06</v>
      </c>
      <c r="C8" s="112">
        <v>0</v>
      </c>
      <c r="D8" s="113">
        <v>150000</v>
      </c>
      <c r="E8" s="113">
        <v>120000</v>
      </c>
      <c r="F8" s="138"/>
      <c r="G8" s="138"/>
      <c r="H8" s="138"/>
      <c r="I8" s="138"/>
      <c r="J8" s="138"/>
      <c r="K8" s="138"/>
      <c r="L8" s="138"/>
      <c r="M8" s="138"/>
    </row>
    <row r="9" spans="1:13" x14ac:dyDescent="0.25">
      <c r="A9" s="111" t="s">
        <v>85</v>
      </c>
      <c r="B9" s="114">
        <v>0.03</v>
      </c>
      <c r="C9" s="113">
        <v>100000</v>
      </c>
      <c r="D9" s="112">
        <v>0</v>
      </c>
      <c r="E9" s="113">
        <v>175000</v>
      </c>
      <c r="F9" s="138"/>
      <c r="G9" s="138"/>
      <c r="H9" s="138"/>
      <c r="I9" s="138"/>
      <c r="J9" s="138"/>
      <c r="K9" s="138"/>
      <c r="L9" s="138"/>
      <c r="M9" s="138"/>
    </row>
    <row r="10" spans="1:13" x14ac:dyDescent="0.25">
      <c r="A10" s="111" t="s">
        <v>86</v>
      </c>
      <c r="B10" s="114">
        <v>0.02</v>
      </c>
      <c r="C10" s="113">
        <v>200000</v>
      </c>
      <c r="D10" s="113">
        <v>220000</v>
      </c>
      <c r="E10" s="113">
        <v>250000</v>
      </c>
      <c r="F10" s="138"/>
      <c r="G10" s="138"/>
      <c r="H10" s="138"/>
      <c r="I10" s="138"/>
      <c r="J10" s="138"/>
      <c r="K10" s="138"/>
      <c r="L10" s="138"/>
      <c r="M10" s="138"/>
    </row>
    <row r="11" spans="1:13" x14ac:dyDescent="0.25">
      <c r="A11" s="111" t="s">
        <v>87</v>
      </c>
      <c r="B11" s="114">
        <v>0.01</v>
      </c>
      <c r="C11" s="112">
        <v>0</v>
      </c>
      <c r="D11" s="113">
        <v>300000</v>
      </c>
      <c r="E11" s="112">
        <v>0</v>
      </c>
      <c r="F11" s="138"/>
      <c r="G11" s="138"/>
      <c r="H11" s="138"/>
      <c r="I11" s="138"/>
      <c r="J11" s="138"/>
      <c r="K11" s="138"/>
      <c r="L11" s="138"/>
      <c r="M11" s="138"/>
    </row>
    <row r="12" spans="1:13" x14ac:dyDescent="0.25">
      <c r="A12" s="25"/>
      <c r="B12" s="138"/>
      <c r="C12" s="138"/>
      <c r="D12" s="138"/>
      <c r="E12" s="138"/>
      <c r="F12" s="138"/>
      <c r="G12" s="138"/>
      <c r="H12" s="138"/>
      <c r="I12" s="138"/>
      <c r="J12" s="138"/>
      <c r="K12" s="138"/>
      <c r="L12" s="138"/>
      <c r="M12" s="138"/>
    </row>
    <row r="13" spans="1:13" ht="15.6" customHeight="1" x14ac:dyDescent="0.25">
      <c r="A13" s="17" t="s">
        <v>150</v>
      </c>
      <c r="B13" s="136"/>
      <c r="C13" s="136"/>
      <c r="D13" s="136"/>
      <c r="E13" s="136"/>
      <c r="F13" s="156">
        <v>2.4999999999999999E-7</v>
      </c>
      <c r="G13" s="136" t="s">
        <v>247</v>
      </c>
      <c r="H13" s="136"/>
      <c r="I13" s="136"/>
      <c r="J13" s="136"/>
      <c r="K13" s="136"/>
      <c r="L13" s="138"/>
      <c r="M13" s="138"/>
    </row>
    <row r="14" spans="1:13" x14ac:dyDescent="0.25">
      <c r="A14" s="25"/>
      <c r="B14" s="25"/>
      <c r="C14" s="25"/>
      <c r="D14" s="25"/>
      <c r="E14" s="25"/>
      <c r="F14" s="25"/>
      <c r="G14" s="25"/>
      <c r="H14" s="25"/>
      <c r="I14" s="25"/>
      <c r="J14" s="25"/>
      <c r="K14" s="25"/>
      <c r="L14" s="8"/>
      <c r="M14" s="8"/>
    </row>
    <row r="15" spans="1:13" x14ac:dyDescent="0.25">
      <c r="A15" s="17" t="s">
        <v>4</v>
      </c>
      <c r="B15" s="226" t="s">
        <v>281</v>
      </c>
      <c r="C15" s="226"/>
      <c r="D15" s="226"/>
      <c r="E15" s="226"/>
      <c r="F15" s="226"/>
      <c r="G15" s="226"/>
      <c r="H15" s="226"/>
      <c r="I15" s="226"/>
      <c r="J15" s="226"/>
      <c r="K15" s="226"/>
      <c r="L15" s="226"/>
      <c r="M15" s="8"/>
    </row>
    <row r="16" spans="1:13" x14ac:dyDescent="0.25">
      <c r="A16" s="9"/>
      <c r="B16" s="9" t="s">
        <v>1</v>
      </c>
      <c r="C16" s="9"/>
      <c r="D16" s="15"/>
      <c r="E16" s="15"/>
      <c r="F16" s="15"/>
      <c r="G16" s="15"/>
      <c r="H16" s="7"/>
      <c r="I16" s="7"/>
      <c r="J16" s="8"/>
      <c r="K16" s="7"/>
      <c r="L16" s="8"/>
      <c r="M16" s="8"/>
    </row>
    <row r="17" spans="1:13" x14ac:dyDescent="0.25">
      <c r="C17" s="56"/>
      <c r="D17" s="35"/>
      <c r="E17" s="56"/>
      <c r="F17" s="56"/>
      <c r="G17" s="56"/>
      <c r="H17" s="56"/>
    </row>
    <row r="20" spans="1:13" x14ac:dyDescent="0.25">
      <c r="A20" s="17" t="s">
        <v>2</v>
      </c>
      <c r="B20" s="226" t="s">
        <v>151</v>
      </c>
      <c r="C20" s="226"/>
      <c r="D20" s="226"/>
      <c r="E20" s="226"/>
      <c r="F20" s="226"/>
      <c r="G20" s="226"/>
      <c r="H20" s="226"/>
      <c r="I20" s="226"/>
      <c r="J20" s="226"/>
      <c r="K20" s="226"/>
      <c r="L20" s="226"/>
      <c r="M20" s="8"/>
    </row>
    <row r="21" spans="1:13" x14ac:dyDescent="0.25">
      <c r="A21" s="9"/>
      <c r="B21" s="9" t="s">
        <v>1</v>
      </c>
      <c r="C21" s="9"/>
      <c r="D21" s="15"/>
      <c r="E21" s="15"/>
      <c r="F21" s="15"/>
      <c r="G21" s="15"/>
      <c r="H21" s="7"/>
      <c r="I21" s="7"/>
      <c r="J21" s="8"/>
      <c r="K21" s="7"/>
      <c r="L21" s="8"/>
      <c r="M21" s="8"/>
    </row>
    <row r="25" spans="1:13" x14ac:dyDescent="0.25">
      <c r="A25" s="7" t="s">
        <v>153</v>
      </c>
      <c r="B25" s="7"/>
      <c r="C25" s="7"/>
      <c r="D25" s="7"/>
      <c r="E25" s="7"/>
      <c r="F25" s="7"/>
      <c r="G25" s="7"/>
      <c r="H25" s="7"/>
      <c r="I25" s="7"/>
      <c r="J25" s="7"/>
      <c r="K25" s="7"/>
      <c r="L25" s="7"/>
      <c r="M25" s="8"/>
    </row>
    <row r="26" spans="1:13" x14ac:dyDescent="0.25">
      <c r="A26" s="7"/>
      <c r="B26" s="7"/>
      <c r="C26" s="7"/>
      <c r="D26" s="7"/>
      <c r="E26" s="7"/>
      <c r="F26" s="7"/>
      <c r="G26" s="7"/>
      <c r="H26" s="7"/>
      <c r="I26" s="7"/>
      <c r="J26" s="7"/>
      <c r="K26" s="7"/>
      <c r="L26" s="7"/>
      <c r="M26" s="8"/>
    </row>
    <row r="27" spans="1:13" x14ac:dyDescent="0.25">
      <c r="A27" s="17" t="s">
        <v>5</v>
      </c>
      <c r="B27" s="226" t="s">
        <v>152</v>
      </c>
      <c r="C27" s="226"/>
      <c r="D27" s="226"/>
      <c r="E27" s="226"/>
      <c r="F27" s="226"/>
      <c r="G27" s="226"/>
      <c r="H27" s="226"/>
      <c r="I27" s="226"/>
      <c r="J27" s="226"/>
      <c r="K27" s="226"/>
      <c r="L27" s="226"/>
      <c r="M27" s="8"/>
    </row>
    <row r="28" spans="1:13" x14ac:dyDescent="0.25">
      <c r="A28" s="9"/>
      <c r="B28" s="9" t="s">
        <v>1</v>
      </c>
      <c r="C28" s="9"/>
      <c r="D28" s="15"/>
      <c r="E28" s="15"/>
      <c r="F28" s="15"/>
      <c r="G28" s="15"/>
      <c r="H28" s="7"/>
      <c r="I28" s="7"/>
      <c r="J28" s="8"/>
      <c r="K28" s="7"/>
      <c r="L28" s="8"/>
      <c r="M28" s="8"/>
    </row>
    <row r="29" spans="1:13" x14ac:dyDescent="0.25">
      <c r="A29" s="109"/>
      <c r="B29" s="109"/>
      <c r="C29" s="109"/>
      <c r="D29" s="109"/>
      <c r="E29" s="109"/>
      <c r="F29" s="109"/>
      <c r="G29" s="109"/>
      <c r="H29" s="109"/>
      <c r="I29" s="109"/>
      <c r="J29" s="109"/>
      <c r="K29" s="109"/>
      <c r="L29" s="109"/>
    </row>
    <row r="36" spans="1:12" x14ac:dyDescent="0.25">
      <c r="A36" s="109"/>
      <c r="B36" s="109"/>
      <c r="C36" s="109"/>
      <c r="D36" s="109"/>
      <c r="E36" s="109"/>
      <c r="F36" s="109"/>
      <c r="G36" s="109"/>
      <c r="H36" s="109"/>
      <c r="I36" s="109"/>
      <c r="J36" s="109"/>
      <c r="K36" s="109"/>
      <c r="L36" s="109"/>
    </row>
    <row r="37" spans="1:12" x14ac:dyDescent="0.25">
      <c r="A37" s="109"/>
      <c r="B37" s="109"/>
      <c r="C37" s="109"/>
      <c r="D37" s="109"/>
      <c r="E37" s="109"/>
      <c r="F37" s="109"/>
      <c r="G37" s="109"/>
      <c r="H37" s="109"/>
      <c r="I37" s="109"/>
      <c r="J37" s="109"/>
      <c r="K37" s="109"/>
      <c r="L37" s="109"/>
    </row>
    <row r="38" spans="1:12" x14ac:dyDescent="0.25">
      <c r="A38" s="109"/>
      <c r="B38" s="109"/>
      <c r="C38" s="109"/>
      <c r="D38" s="109"/>
      <c r="E38" s="109"/>
      <c r="F38" s="109"/>
      <c r="G38" s="109"/>
      <c r="H38" s="109"/>
      <c r="I38" s="109"/>
      <c r="J38" s="109"/>
      <c r="K38" s="109"/>
      <c r="L38" s="109"/>
    </row>
    <row r="39" spans="1:12" x14ac:dyDescent="0.25">
      <c r="A39" s="109"/>
      <c r="B39" s="109"/>
      <c r="C39" s="109"/>
      <c r="D39" s="109"/>
      <c r="E39" s="109"/>
      <c r="F39" s="109"/>
      <c r="G39" s="109"/>
      <c r="H39" s="109"/>
      <c r="I39" s="109"/>
      <c r="J39" s="109"/>
      <c r="K39" s="109"/>
      <c r="L39" s="109"/>
    </row>
    <row r="40" spans="1:12" x14ac:dyDescent="0.25">
      <c r="A40" s="109"/>
      <c r="B40" s="109"/>
      <c r="C40" s="109"/>
      <c r="D40" s="109"/>
      <c r="E40" s="109"/>
      <c r="F40" s="109"/>
      <c r="G40" s="109"/>
      <c r="H40" s="109"/>
      <c r="I40" s="109"/>
      <c r="J40" s="109"/>
      <c r="K40" s="109"/>
      <c r="L40" s="109"/>
    </row>
    <row r="41" spans="1:12" x14ac:dyDescent="0.25">
      <c r="A41" s="110"/>
      <c r="B41" s="109"/>
      <c r="C41" s="109"/>
      <c r="D41" s="109"/>
      <c r="E41" s="109"/>
      <c r="F41" s="109"/>
      <c r="G41" s="109"/>
      <c r="H41" s="109"/>
      <c r="I41" s="109"/>
      <c r="J41" s="109"/>
      <c r="K41" s="109"/>
      <c r="L41" s="109"/>
    </row>
    <row r="42" spans="1:12" x14ac:dyDescent="0.25">
      <c r="A42" s="110"/>
      <c r="B42" s="109"/>
      <c r="C42" s="109"/>
      <c r="D42" s="109"/>
      <c r="E42" s="109"/>
      <c r="F42" s="109"/>
      <c r="G42" s="109"/>
      <c r="H42" s="109"/>
      <c r="I42" s="109"/>
      <c r="J42" s="109"/>
      <c r="K42" s="109"/>
      <c r="L42" s="109"/>
    </row>
    <row r="43" spans="1:12" x14ac:dyDescent="0.25">
      <c r="A43" s="109"/>
      <c r="B43" s="109"/>
      <c r="C43" s="109"/>
      <c r="D43" s="109"/>
      <c r="E43" s="109"/>
      <c r="F43" s="109"/>
      <c r="G43" s="109"/>
      <c r="H43" s="109"/>
      <c r="I43" s="109"/>
      <c r="J43" s="109"/>
      <c r="K43" s="109"/>
      <c r="L43" s="109"/>
    </row>
    <row r="44" spans="1:12" ht="15.75" customHeight="1" x14ac:dyDescent="0.25">
      <c r="A44" s="109"/>
      <c r="B44" s="109"/>
      <c r="C44" s="109"/>
      <c r="D44" s="109"/>
      <c r="E44" s="109"/>
      <c r="F44" s="109"/>
      <c r="G44" s="109"/>
      <c r="H44" s="109"/>
      <c r="I44" s="109"/>
      <c r="J44" s="109"/>
      <c r="K44" s="109"/>
      <c r="L44" s="109"/>
    </row>
    <row r="45" spans="1:12" ht="15.75" customHeight="1" x14ac:dyDescent="0.25">
      <c r="A45" s="109"/>
      <c r="B45" s="109"/>
      <c r="C45" s="109"/>
      <c r="D45" s="109"/>
      <c r="E45" s="109"/>
      <c r="F45" s="109"/>
      <c r="G45" s="109"/>
      <c r="H45" s="109"/>
      <c r="I45" s="109"/>
      <c r="J45" s="109"/>
      <c r="K45" s="109"/>
      <c r="L45" s="109"/>
    </row>
    <row r="46" spans="1:12" ht="15.75" customHeight="1" x14ac:dyDescent="0.25">
      <c r="A46" s="109"/>
      <c r="B46" s="109"/>
      <c r="C46" s="109"/>
      <c r="D46" s="109"/>
      <c r="E46" s="109"/>
      <c r="F46" s="109"/>
      <c r="G46" s="109"/>
      <c r="H46" s="109"/>
      <c r="I46" s="109"/>
      <c r="J46" s="109"/>
      <c r="K46" s="109"/>
      <c r="L46" s="109"/>
    </row>
    <row r="47" spans="1:12" ht="15.75" customHeight="1" x14ac:dyDescent="0.25">
      <c r="A47" s="109"/>
      <c r="B47" s="109"/>
      <c r="C47" s="109"/>
      <c r="D47" s="109"/>
      <c r="E47" s="109"/>
      <c r="F47" s="109"/>
      <c r="G47" s="109"/>
      <c r="H47" s="109"/>
      <c r="I47" s="109"/>
      <c r="J47" s="109"/>
      <c r="K47" s="109"/>
      <c r="L47" s="109"/>
    </row>
    <row r="48" spans="1:12" ht="15.75" customHeight="1" x14ac:dyDescent="0.25">
      <c r="A48" s="109"/>
      <c r="B48" s="109"/>
      <c r="C48" s="109"/>
      <c r="D48" s="109"/>
      <c r="E48" s="109"/>
      <c r="F48" s="109"/>
      <c r="G48" s="109"/>
      <c r="H48" s="109"/>
      <c r="I48" s="109"/>
      <c r="J48" s="109"/>
      <c r="K48" s="109"/>
      <c r="L48" s="109"/>
    </row>
    <row r="49" spans="1:12" ht="15.75" customHeight="1" x14ac:dyDescent="0.25">
      <c r="A49" s="109"/>
      <c r="B49" s="109"/>
      <c r="C49" s="109"/>
      <c r="D49" s="109"/>
      <c r="E49" s="109"/>
      <c r="F49" s="109"/>
      <c r="G49" s="109"/>
      <c r="H49" s="109"/>
      <c r="I49" s="109"/>
      <c r="J49" s="109"/>
      <c r="K49" s="109"/>
      <c r="L49" s="109"/>
    </row>
    <row r="50" spans="1:12" ht="15.75" customHeight="1" x14ac:dyDescent="0.25"/>
    <row r="51" spans="1:12" ht="15.75" customHeight="1" x14ac:dyDescent="0.25"/>
    <row r="52" spans="1:12" ht="15.75" customHeight="1" x14ac:dyDescent="0.25"/>
    <row r="53" spans="1:12" ht="15.75" customHeight="1" x14ac:dyDescent="0.25"/>
    <row r="54" spans="1:12" ht="15.75" customHeight="1" x14ac:dyDescent="0.25"/>
    <row r="55" spans="1:12" ht="15.75" customHeight="1" x14ac:dyDescent="0.25"/>
    <row r="56" spans="1:12" ht="15.75" customHeight="1" x14ac:dyDescent="0.25"/>
    <row r="57" spans="1:12" ht="15.75" customHeight="1" x14ac:dyDescent="0.25"/>
    <row r="58" spans="1:12" ht="15.75" customHeight="1" x14ac:dyDescent="0.25"/>
    <row r="59" spans="1:12" ht="15.75" customHeight="1" x14ac:dyDescent="0.25"/>
    <row r="60" spans="1:12" ht="15.75" customHeight="1" x14ac:dyDescent="0.25"/>
    <row r="61" spans="1:12" ht="15.75" customHeight="1" x14ac:dyDescent="0.25"/>
    <row r="62" spans="1:12" ht="15.75" customHeight="1" x14ac:dyDescent="0.25"/>
  </sheetData>
  <mergeCells count="4">
    <mergeCell ref="B15:L15"/>
    <mergeCell ref="B20:L20"/>
    <mergeCell ref="B27:L27"/>
    <mergeCell ref="A3:L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6F8D-FD04-4D9B-8655-77E5F5D045BC}">
  <dimension ref="A1:AK137"/>
  <sheetViews>
    <sheetView zoomScale="110" zoomScaleNormal="110" workbookViewId="0"/>
  </sheetViews>
  <sheetFormatPr defaultColWidth="8.85546875" defaultRowHeight="15.75" x14ac:dyDescent="0.25"/>
  <cols>
    <col min="1" max="1" width="8.85546875" style="4"/>
    <col min="2" max="12" width="12.28515625" style="4" customWidth="1"/>
    <col min="13" max="19" width="9.140625"/>
    <col min="20" max="20" width="13.28515625" bestFit="1" customWidth="1"/>
    <col min="21" max="37" width="9.140625" customWidth="1"/>
    <col min="38" max="16384" width="8.85546875" style="4"/>
  </cols>
  <sheetData>
    <row r="1" spans="1:13" ht="18.75" x14ac:dyDescent="0.3">
      <c r="A1" s="1" t="s">
        <v>245</v>
      </c>
      <c r="B1" s="2"/>
      <c r="C1" s="9" t="s">
        <v>0</v>
      </c>
      <c r="D1" s="2"/>
      <c r="E1" s="2"/>
      <c r="F1" s="2"/>
      <c r="G1" s="2"/>
      <c r="H1" s="2"/>
      <c r="I1" s="2"/>
      <c r="J1" s="2"/>
      <c r="K1" s="2"/>
      <c r="L1" s="3"/>
      <c r="M1" s="3"/>
    </row>
    <row r="2" spans="1:13" x14ac:dyDescent="0.25">
      <c r="A2" s="25"/>
      <c r="B2" s="25"/>
      <c r="C2" s="25"/>
      <c r="D2" s="25"/>
      <c r="E2" s="25"/>
      <c r="F2" s="25"/>
      <c r="G2" s="25"/>
      <c r="H2" s="25"/>
      <c r="I2" s="25"/>
      <c r="J2" s="25"/>
      <c r="K2" s="25"/>
      <c r="L2" s="8"/>
      <c r="M2" s="8"/>
    </row>
    <row r="3" spans="1:13" x14ac:dyDescent="0.25">
      <c r="A3" s="226" t="s">
        <v>154</v>
      </c>
      <c r="B3" s="226"/>
      <c r="C3" s="226"/>
      <c r="D3" s="226"/>
      <c r="E3" s="226"/>
      <c r="F3" s="226"/>
      <c r="G3" s="226"/>
      <c r="H3" s="226"/>
      <c r="I3" s="226"/>
      <c r="J3" s="226"/>
      <c r="K3" s="226"/>
      <c r="L3" s="226"/>
      <c r="M3" s="8"/>
    </row>
    <row r="4" spans="1:13" x14ac:dyDescent="0.25">
      <c r="A4" s="25"/>
      <c r="B4" s="138"/>
      <c r="C4" s="138"/>
      <c r="D4" s="138"/>
      <c r="E4" s="138"/>
      <c r="F4" s="138"/>
      <c r="G4" s="138"/>
      <c r="H4" s="138"/>
      <c r="I4" s="138"/>
      <c r="J4" s="138"/>
      <c r="K4" s="138"/>
      <c r="L4" s="138"/>
      <c r="M4" s="8"/>
    </row>
    <row r="5" spans="1:13" x14ac:dyDescent="0.25">
      <c r="A5" s="25"/>
      <c r="B5" s="94" t="s">
        <v>114</v>
      </c>
      <c r="C5" s="94" t="s">
        <v>115</v>
      </c>
      <c r="D5" s="138"/>
      <c r="E5" s="138"/>
      <c r="F5" s="138"/>
      <c r="G5" s="138"/>
      <c r="H5" s="138"/>
      <c r="I5" s="138"/>
      <c r="J5" s="138"/>
      <c r="K5" s="138"/>
      <c r="L5" s="138"/>
      <c r="M5" s="8"/>
    </row>
    <row r="6" spans="1:13" x14ac:dyDescent="0.25">
      <c r="A6" s="25"/>
      <c r="B6" s="97">
        <v>1000</v>
      </c>
      <c r="C6" s="157">
        <v>8.2199999999999995E-2</v>
      </c>
      <c r="D6" s="138"/>
      <c r="E6" s="138"/>
      <c r="F6" s="138"/>
      <c r="G6" s="138"/>
      <c r="H6" s="138"/>
      <c r="I6" s="138"/>
      <c r="J6" s="138"/>
      <c r="K6" s="138"/>
      <c r="L6" s="138"/>
      <c r="M6" s="8"/>
    </row>
    <row r="7" spans="1:13" x14ac:dyDescent="0.25">
      <c r="A7" s="25"/>
      <c r="B7" s="97">
        <f>B6+1000</f>
        <v>2000</v>
      </c>
      <c r="C7" s="157">
        <v>6.9099999999999995E-2</v>
      </c>
      <c r="D7" s="138"/>
      <c r="E7" s="138"/>
      <c r="F7" s="138"/>
      <c r="G7" s="138"/>
      <c r="H7" s="138"/>
      <c r="I7" s="138"/>
      <c r="J7" s="138"/>
      <c r="K7" s="138"/>
      <c r="L7" s="138"/>
      <c r="M7" s="8"/>
    </row>
    <row r="8" spans="1:13" x14ac:dyDescent="0.25">
      <c r="A8" s="25"/>
      <c r="B8" s="97">
        <f t="shared" ref="B8:B71" si="0">B7+1000</f>
        <v>3000</v>
      </c>
      <c r="C8" s="157">
        <v>5.8999999999999997E-2</v>
      </c>
      <c r="D8" s="138"/>
      <c r="E8" s="138"/>
      <c r="F8" s="138"/>
      <c r="G8" s="138"/>
      <c r="H8" s="138"/>
      <c r="I8" s="138"/>
      <c r="J8" s="138"/>
      <c r="K8" s="138"/>
      <c r="L8" s="138"/>
      <c r="M8" s="8"/>
    </row>
    <row r="9" spans="1:13" x14ac:dyDescent="0.25">
      <c r="A9" s="25"/>
      <c r="B9" s="97">
        <f t="shared" si="0"/>
        <v>4000</v>
      </c>
      <c r="C9" s="157">
        <v>5.0999999999999997E-2</v>
      </c>
      <c r="D9" s="138"/>
      <c r="E9" s="138"/>
      <c r="F9" s="138"/>
      <c r="G9" s="138"/>
      <c r="H9" s="138"/>
      <c r="I9" s="138"/>
      <c r="J9" s="138"/>
      <c r="K9" s="138"/>
      <c r="L9" s="138"/>
      <c r="M9" s="8"/>
    </row>
    <row r="10" spans="1:13" x14ac:dyDescent="0.25">
      <c r="A10" s="25"/>
      <c r="B10" s="97">
        <f t="shared" si="0"/>
        <v>5000</v>
      </c>
      <c r="C10" s="157">
        <v>4.4399999999999995E-2</v>
      </c>
      <c r="D10" s="138"/>
      <c r="E10" s="138"/>
      <c r="F10" s="138"/>
      <c r="G10" s="138"/>
      <c r="H10" s="138"/>
      <c r="I10" s="138"/>
      <c r="J10" s="138"/>
      <c r="K10" s="138"/>
      <c r="L10" s="138"/>
      <c r="M10" s="8"/>
    </row>
    <row r="11" spans="1:13" x14ac:dyDescent="0.25">
      <c r="A11" s="25"/>
      <c r="B11" s="97">
        <f t="shared" si="0"/>
        <v>6000</v>
      </c>
      <c r="C11" s="157">
        <v>3.9200000000000013E-2</v>
      </c>
      <c r="D11" s="138"/>
      <c r="E11" s="138"/>
      <c r="F11" s="138"/>
      <c r="G11" s="138"/>
      <c r="H11" s="138"/>
      <c r="I11" s="138"/>
      <c r="J11" s="138"/>
      <c r="K11" s="138"/>
      <c r="L11" s="138"/>
      <c r="M11" s="8"/>
    </row>
    <row r="12" spans="1:13" x14ac:dyDescent="0.25">
      <c r="A12" s="25"/>
      <c r="B12" s="97">
        <f t="shared" si="0"/>
        <v>7000</v>
      </c>
      <c r="C12" s="157">
        <v>3.4799999999999998E-2</v>
      </c>
      <c r="D12" s="138"/>
      <c r="E12" s="138"/>
      <c r="F12" s="138"/>
      <c r="G12" s="138"/>
      <c r="H12" s="138"/>
      <c r="I12" s="138"/>
      <c r="J12" s="138"/>
      <c r="K12" s="138"/>
      <c r="L12" s="138"/>
      <c r="M12" s="8"/>
    </row>
    <row r="13" spans="1:13" x14ac:dyDescent="0.25">
      <c r="A13" s="25"/>
      <c r="B13" s="97">
        <f t="shared" si="0"/>
        <v>8000</v>
      </c>
      <c r="C13" s="157">
        <v>3.1100000000000017E-2</v>
      </c>
      <c r="D13" s="138"/>
      <c r="E13" s="138"/>
      <c r="F13" s="138"/>
      <c r="G13" s="138"/>
      <c r="H13" s="138"/>
      <c r="I13" s="138"/>
      <c r="J13" s="138"/>
      <c r="K13" s="138"/>
      <c r="L13" s="138"/>
      <c r="M13" s="8"/>
    </row>
    <row r="14" spans="1:13" x14ac:dyDescent="0.25">
      <c r="A14" s="25"/>
      <c r="B14" s="97">
        <f t="shared" si="0"/>
        <v>9000</v>
      </c>
      <c r="C14" s="157">
        <v>2.8000000000000001E-2</v>
      </c>
      <c r="D14" s="138"/>
      <c r="E14" s="138"/>
      <c r="F14" s="138"/>
      <c r="G14" s="138"/>
      <c r="H14" s="138"/>
      <c r="I14" s="138"/>
      <c r="J14" s="138"/>
      <c r="K14" s="138"/>
      <c r="L14" s="138"/>
      <c r="M14" s="8"/>
    </row>
    <row r="15" spans="1:13" x14ac:dyDescent="0.25">
      <c r="A15" s="25"/>
      <c r="B15" s="97">
        <f t="shared" si="0"/>
        <v>10000</v>
      </c>
      <c r="C15" s="157">
        <v>2.5299999999999989E-2</v>
      </c>
      <c r="D15" s="138"/>
      <c r="E15" s="138"/>
      <c r="F15" s="138"/>
      <c r="G15" s="138"/>
      <c r="H15" s="138"/>
      <c r="I15" s="138"/>
      <c r="J15" s="138"/>
      <c r="K15" s="138"/>
      <c r="L15" s="138"/>
      <c r="M15" s="8"/>
    </row>
    <row r="16" spans="1:13" x14ac:dyDescent="0.25">
      <c r="A16" s="25"/>
      <c r="B16" s="97">
        <f t="shared" si="0"/>
        <v>11000</v>
      </c>
      <c r="C16" s="157">
        <v>2.300000000000002E-2</v>
      </c>
      <c r="D16" s="138"/>
      <c r="E16" s="138"/>
      <c r="F16" s="138"/>
      <c r="G16" s="138"/>
      <c r="H16" s="138"/>
      <c r="I16" s="138"/>
      <c r="J16" s="138"/>
      <c r="K16" s="138"/>
      <c r="L16" s="138"/>
      <c r="M16" s="8"/>
    </row>
    <row r="17" spans="1:13" x14ac:dyDescent="0.25">
      <c r="A17" s="25"/>
      <c r="B17" s="97">
        <f t="shared" si="0"/>
        <v>12000</v>
      </c>
      <c r="C17" s="157">
        <v>2.1100000000000008E-2</v>
      </c>
      <c r="D17" s="138"/>
      <c r="E17" s="138"/>
      <c r="F17" s="138"/>
      <c r="G17" s="138"/>
      <c r="H17" s="138"/>
      <c r="I17" s="138"/>
      <c r="J17" s="138"/>
      <c r="K17" s="138"/>
      <c r="L17" s="138"/>
      <c r="M17" s="8"/>
    </row>
    <row r="18" spans="1:13" x14ac:dyDescent="0.25">
      <c r="A18" s="25"/>
      <c r="B18" s="97">
        <f t="shared" si="0"/>
        <v>13000</v>
      </c>
      <c r="C18" s="157">
        <v>1.9300000000000001E-2</v>
      </c>
      <c r="D18" s="138"/>
      <c r="E18" s="138"/>
      <c r="F18" s="138"/>
      <c r="G18" s="138"/>
      <c r="H18" s="138"/>
      <c r="I18" s="138"/>
      <c r="J18" s="138"/>
      <c r="K18" s="138"/>
      <c r="L18" s="138"/>
      <c r="M18" s="8"/>
    </row>
    <row r="19" spans="1:13" x14ac:dyDescent="0.25">
      <c r="A19" s="25"/>
      <c r="B19" s="97">
        <f t="shared" si="0"/>
        <v>14000</v>
      </c>
      <c r="C19" s="157">
        <v>1.77E-2</v>
      </c>
      <c r="D19" s="138"/>
      <c r="E19" s="138"/>
      <c r="F19" s="138"/>
      <c r="G19" s="138"/>
      <c r="H19" s="138"/>
      <c r="I19" s="138"/>
      <c r="J19" s="138"/>
      <c r="K19" s="138"/>
      <c r="L19" s="138"/>
      <c r="M19" s="8"/>
    </row>
    <row r="20" spans="1:13" x14ac:dyDescent="0.25">
      <c r="A20" s="25"/>
      <c r="B20" s="97">
        <f t="shared" si="0"/>
        <v>15000</v>
      </c>
      <c r="C20" s="157">
        <v>1.639999999999997E-2</v>
      </c>
      <c r="D20" s="138"/>
      <c r="E20" s="138"/>
      <c r="F20" s="138"/>
      <c r="G20" s="138"/>
      <c r="H20" s="138"/>
      <c r="I20" s="138"/>
      <c r="J20" s="138"/>
      <c r="K20" s="138"/>
      <c r="L20" s="138"/>
      <c r="M20" s="8"/>
    </row>
    <row r="21" spans="1:13" x14ac:dyDescent="0.25">
      <c r="A21" s="25"/>
      <c r="B21" s="97">
        <f t="shared" si="0"/>
        <v>16000</v>
      </c>
      <c r="C21" s="157">
        <v>1.5199999999999991E-2</v>
      </c>
      <c r="D21" s="138"/>
      <c r="E21" s="138"/>
      <c r="F21" s="138"/>
      <c r="G21" s="138"/>
      <c r="H21" s="138"/>
      <c r="I21" s="138"/>
      <c r="J21" s="138"/>
      <c r="K21" s="138"/>
      <c r="L21" s="138"/>
      <c r="M21" s="8"/>
    </row>
    <row r="22" spans="1:13" x14ac:dyDescent="0.25">
      <c r="A22" s="25"/>
      <c r="B22" s="97">
        <f t="shared" si="0"/>
        <v>17000</v>
      </c>
      <c r="C22" s="157">
        <v>1.419999999999999E-2</v>
      </c>
      <c r="D22" s="138"/>
      <c r="E22" s="138"/>
      <c r="F22" s="138"/>
      <c r="G22" s="138"/>
      <c r="H22" s="138"/>
      <c r="I22" s="138"/>
      <c r="J22" s="138"/>
      <c r="K22" s="138"/>
      <c r="L22" s="138"/>
      <c r="M22" s="8"/>
    </row>
    <row r="23" spans="1:13" x14ac:dyDescent="0.25">
      <c r="A23" s="25"/>
      <c r="B23" s="97">
        <f t="shared" si="0"/>
        <v>18000</v>
      </c>
      <c r="C23" s="157">
        <v>1.3100000000000001E-2</v>
      </c>
      <c r="D23" s="138"/>
      <c r="E23" s="138"/>
      <c r="F23" s="138"/>
      <c r="G23" s="138"/>
      <c r="H23" s="138"/>
      <c r="I23" s="138"/>
      <c r="J23" s="138"/>
      <c r="K23" s="138"/>
      <c r="L23" s="138"/>
      <c r="M23" s="8"/>
    </row>
    <row r="24" spans="1:13" x14ac:dyDescent="0.25">
      <c r="A24" s="25"/>
      <c r="B24" s="97">
        <f t="shared" si="0"/>
        <v>19000</v>
      </c>
      <c r="C24" s="157">
        <v>1.2299999999999978E-2</v>
      </c>
      <c r="D24" s="138"/>
      <c r="E24" s="138"/>
      <c r="F24" s="138"/>
      <c r="G24" s="138"/>
      <c r="H24" s="138"/>
      <c r="I24" s="138"/>
      <c r="J24" s="138"/>
      <c r="K24" s="138"/>
      <c r="L24" s="138"/>
      <c r="M24" s="8"/>
    </row>
    <row r="25" spans="1:13" x14ac:dyDescent="0.25">
      <c r="A25" s="25"/>
      <c r="B25" s="97">
        <f t="shared" si="0"/>
        <v>20000</v>
      </c>
      <c r="C25" s="157">
        <v>1.1599999999999999E-2</v>
      </c>
      <c r="D25" s="138"/>
      <c r="E25" s="138"/>
      <c r="F25" s="138"/>
      <c r="G25" s="138"/>
      <c r="H25" s="138"/>
      <c r="I25" s="138"/>
      <c r="J25" s="138"/>
      <c r="K25" s="138"/>
      <c r="L25" s="138"/>
      <c r="M25" s="8"/>
    </row>
    <row r="26" spans="1:13" x14ac:dyDescent="0.25">
      <c r="A26" s="25"/>
      <c r="B26" s="97">
        <f t="shared" si="0"/>
        <v>21000</v>
      </c>
      <c r="C26" s="157">
        <v>1.0800000000000032E-2</v>
      </c>
      <c r="D26" s="138"/>
      <c r="E26" s="138"/>
      <c r="F26" s="138"/>
      <c r="G26" s="138"/>
      <c r="H26" s="138"/>
      <c r="I26" s="138"/>
      <c r="J26" s="138"/>
      <c r="K26" s="138"/>
      <c r="L26" s="138"/>
      <c r="M26" s="8"/>
    </row>
    <row r="27" spans="1:13" x14ac:dyDescent="0.25">
      <c r="A27" s="25"/>
      <c r="B27" s="97">
        <f t="shared" si="0"/>
        <v>22000</v>
      </c>
      <c r="C27" s="157">
        <v>1.0199999999999987E-2</v>
      </c>
      <c r="D27" s="138"/>
      <c r="E27" s="138"/>
      <c r="F27" s="138"/>
      <c r="G27" s="138"/>
      <c r="H27" s="138"/>
      <c r="I27" s="138"/>
      <c r="J27" s="138"/>
      <c r="K27" s="138"/>
      <c r="L27" s="138"/>
      <c r="M27" s="8"/>
    </row>
    <row r="28" spans="1:13" x14ac:dyDescent="0.25">
      <c r="A28" s="25"/>
      <c r="B28" s="97">
        <f t="shared" si="0"/>
        <v>23000</v>
      </c>
      <c r="C28" s="157">
        <v>9.4999999999999998E-3</v>
      </c>
      <c r="D28" s="138"/>
      <c r="E28" s="138"/>
      <c r="F28" s="138"/>
      <c r="G28" s="138"/>
      <c r="H28" s="138"/>
      <c r="I28" s="138"/>
      <c r="J28" s="138"/>
      <c r="K28" s="138"/>
      <c r="L28" s="138"/>
      <c r="M28" s="8"/>
    </row>
    <row r="29" spans="1:13" x14ac:dyDescent="0.25">
      <c r="A29" s="25"/>
      <c r="B29" s="97">
        <f t="shared" si="0"/>
        <v>24000</v>
      </c>
      <c r="C29" s="157">
        <v>9.099999999999997E-3</v>
      </c>
      <c r="D29" s="138"/>
      <c r="E29" s="138"/>
      <c r="F29" s="138"/>
      <c r="G29" s="138"/>
      <c r="H29" s="138"/>
      <c r="I29" s="138"/>
      <c r="J29" s="138"/>
      <c r="K29" s="138"/>
      <c r="L29" s="138"/>
      <c r="M29" s="8"/>
    </row>
    <row r="30" spans="1:13" x14ac:dyDescent="0.25">
      <c r="A30" s="25"/>
      <c r="B30" s="97">
        <f t="shared" si="0"/>
        <v>25000</v>
      </c>
      <c r="C30" s="157">
        <v>8.6E-3</v>
      </c>
      <c r="D30" s="138"/>
      <c r="E30" s="138"/>
      <c r="F30" s="138"/>
      <c r="G30" s="138"/>
      <c r="H30" s="138"/>
      <c r="I30" s="138"/>
      <c r="J30" s="138"/>
      <c r="K30" s="138"/>
      <c r="L30" s="138"/>
      <c r="M30" s="8"/>
    </row>
    <row r="31" spans="1:13" x14ac:dyDescent="0.25">
      <c r="A31" s="25"/>
      <c r="B31" s="97">
        <f t="shared" si="0"/>
        <v>26000</v>
      </c>
      <c r="C31" s="157">
        <v>8.0999999999999961E-3</v>
      </c>
      <c r="D31" s="138"/>
      <c r="E31" s="138"/>
      <c r="F31" s="138"/>
      <c r="G31" s="138"/>
      <c r="H31" s="138"/>
      <c r="I31" s="138"/>
      <c r="J31" s="138"/>
      <c r="K31" s="138"/>
      <c r="L31" s="138"/>
      <c r="M31" s="8"/>
    </row>
    <row r="32" spans="1:13" x14ac:dyDescent="0.25">
      <c r="A32" s="25"/>
      <c r="B32" s="97">
        <f t="shared" si="0"/>
        <v>27000</v>
      </c>
      <c r="C32" s="157">
        <v>7.7000000000000002E-3</v>
      </c>
      <c r="D32" s="138"/>
      <c r="E32" s="138"/>
      <c r="F32" s="138"/>
      <c r="G32" s="138"/>
      <c r="H32" s="138"/>
      <c r="I32" s="138"/>
      <c r="J32" s="138"/>
      <c r="K32" s="138"/>
      <c r="L32" s="138"/>
      <c r="M32" s="8"/>
    </row>
    <row r="33" spans="1:13" x14ac:dyDescent="0.25">
      <c r="A33" s="25"/>
      <c r="B33" s="97">
        <f t="shared" si="0"/>
        <v>28000</v>
      </c>
      <c r="C33" s="157">
        <v>7.3000000000000001E-3</v>
      </c>
      <c r="D33" s="138"/>
      <c r="E33" s="138"/>
      <c r="F33" s="138"/>
      <c r="G33" s="138"/>
      <c r="H33" s="138"/>
      <c r="I33" s="138"/>
      <c r="J33" s="138"/>
      <c r="K33" s="138"/>
      <c r="L33" s="138"/>
      <c r="M33" s="8"/>
    </row>
    <row r="34" spans="1:13" x14ac:dyDescent="0.25">
      <c r="A34" s="25"/>
      <c r="B34" s="97">
        <f t="shared" si="0"/>
        <v>29000</v>
      </c>
      <c r="C34" s="157">
        <v>6.8999999999999999E-3</v>
      </c>
      <c r="D34" s="138"/>
      <c r="E34" s="138"/>
      <c r="F34" s="138"/>
      <c r="G34" s="138"/>
      <c r="H34" s="138"/>
      <c r="I34" s="138"/>
      <c r="J34" s="138"/>
      <c r="K34" s="138"/>
      <c r="L34" s="138"/>
      <c r="M34" s="8"/>
    </row>
    <row r="35" spans="1:13" x14ac:dyDescent="0.25">
      <c r="A35" s="25"/>
      <c r="B35" s="97">
        <f t="shared" si="0"/>
        <v>30000</v>
      </c>
      <c r="C35" s="157">
        <v>6.6E-3</v>
      </c>
      <c r="D35" s="138"/>
      <c r="E35" s="138"/>
      <c r="F35" s="138"/>
      <c r="G35" s="138"/>
      <c r="H35" s="138"/>
      <c r="I35" s="138"/>
      <c r="J35" s="138"/>
      <c r="K35" s="138"/>
      <c r="L35" s="138"/>
      <c r="M35" s="8"/>
    </row>
    <row r="36" spans="1:13" x14ac:dyDescent="0.25">
      <c r="A36" s="25"/>
      <c r="B36" s="97">
        <f t="shared" si="0"/>
        <v>31000</v>
      </c>
      <c r="C36" s="157">
        <v>6.3E-3</v>
      </c>
      <c r="D36" s="138"/>
      <c r="E36" s="138"/>
      <c r="F36" s="138"/>
      <c r="G36" s="138"/>
      <c r="H36" s="138"/>
      <c r="I36" s="138"/>
      <c r="J36" s="138"/>
      <c r="K36" s="138"/>
      <c r="L36" s="138"/>
      <c r="M36" s="8"/>
    </row>
    <row r="37" spans="1:13" x14ac:dyDescent="0.25">
      <c r="A37" s="25"/>
      <c r="B37" s="97">
        <f t="shared" si="0"/>
        <v>32000</v>
      </c>
      <c r="C37" s="157">
        <v>6.1000000000000004E-3</v>
      </c>
      <c r="D37" s="138"/>
      <c r="E37" s="138"/>
      <c r="F37" s="138"/>
      <c r="G37" s="138"/>
      <c r="H37" s="138"/>
      <c r="I37" s="138"/>
      <c r="J37" s="138"/>
      <c r="K37" s="138"/>
      <c r="L37" s="138"/>
      <c r="M37" s="8"/>
    </row>
    <row r="38" spans="1:13" x14ac:dyDescent="0.25">
      <c r="A38" s="25"/>
      <c r="B38" s="97">
        <f t="shared" si="0"/>
        <v>33000</v>
      </c>
      <c r="C38" s="157">
        <v>5.7000000000000002E-3</v>
      </c>
      <c r="D38" s="138"/>
      <c r="E38" s="138"/>
      <c r="F38" s="138"/>
      <c r="G38" s="138"/>
      <c r="H38" s="138"/>
      <c r="I38" s="138"/>
      <c r="J38" s="138"/>
      <c r="K38" s="138"/>
      <c r="L38" s="138"/>
      <c r="M38" s="8"/>
    </row>
    <row r="39" spans="1:13" x14ac:dyDescent="0.25">
      <c r="A39" s="25"/>
      <c r="B39" s="97">
        <f t="shared" si="0"/>
        <v>34000</v>
      </c>
      <c r="C39" s="157">
        <v>5.4999999999999997E-3</v>
      </c>
      <c r="D39" s="138"/>
      <c r="E39" s="138"/>
      <c r="F39" s="138"/>
      <c r="G39" s="138"/>
      <c r="H39" s="138"/>
      <c r="I39" s="138"/>
      <c r="J39" s="138"/>
      <c r="K39" s="138"/>
      <c r="L39" s="138"/>
      <c r="M39" s="8"/>
    </row>
    <row r="40" spans="1:13" x14ac:dyDescent="0.25">
      <c r="A40" s="25"/>
      <c r="B40" s="97">
        <f t="shared" si="0"/>
        <v>35000</v>
      </c>
      <c r="C40" s="157">
        <v>5.3E-3</v>
      </c>
      <c r="D40" s="138"/>
      <c r="E40" s="138"/>
      <c r="F40" s="138"/>
      <c r="G40" s="138"/>
      <c r="H40" s="138"/>
      <c r="I40" s="138"/>
      <c r="J40" s="138"/>
      <c r="K40" s="138"/>
      <c r="L40" s="138"/>
      <c r="M40" s="8"/>
    </row>
    <row r="41" spans="1:13" x14ac:dyDescent="0.25">
      <c r="A41" s="25"/>
      <c r="B41" s="97">
        <f t="shared" si="0"/>
        <v>36000</v>
      </c>
      <c r="C41" s="157">
        <v>5.1000000000000004E-3</v>
      </c>
      <c r="D41" s="138"/>
      <c r="E41" s="138"/>
      <c r="F41" s="138"/>
      <c r="G41" s="138"/>
      <c r="H41" s="138"/>
      <c r="I41" s="138"/>
      <c r="J41" s="138"/>
      <c r="K41" s="138"/>
      <c r="L41" s="138"/>
      <c r="M41" s="8"/>
    </row>
    <row r="42" spans="1:13" x14ac:dyDescent="0.25">
      <c r="A42" s="25"/>
      <c r="B42" s="97">
        <f t="shared" si="0"/>
        <v>37000</v>
      </c>
      <c r="C42" s="157">
        <v>4.7999999999999996E-3</v>
      </c>
      <c r="D42" s="138"/>
      <c r="E42" s="138"/>
      <c r="F42" s="138"/>
      <c r="G42" s="138"/>
      <c r="H42" s="138"/>
      <c r="I42" s="138"/>
      <c r="J42" s="138"/>
      <c r="K42" s="138"/>
      <c r="L42" s="138"/>
      <c r="M42" s="8"/>
    </row>
    <row r="43" spans="1:13" x14ac:dyDescent="0.25">
      <c r="A43" s="25"/>
      <c r="B43" s="97">
        <f t="shared" si="0"/>
        <v>38000</v>
      </c>
      <c r="C43" s="157">
        <v>4.7000000000000002E-3</v>
      </c>
      <c r="D43" s="138"/>
      <c r="E43" s="138"/>
      <c r="F43" s="138"/>
      <c r="G43" s="138"/>
      <c r="H43" s="138"/>
      <c r="I43" s="138"/>
      <c r="J43" s="138"/>
      <c r="K43" s="138"/>
      <c r="L43" s="138"/>
      <c r="M43" s="8"/>
    </row>
    <row r="44" spans="1:13" x14ac:dyDescent="0.25">
      <c r="A44" s="25"/>
      <c r="B44" s="97">
        <f t="shared" si="0"/>
        <v>39000</v>
      </c>
      <c r="C44" s="157">
        <v>4.4999999999999997E-3</v>
      </c>
      <c r="D44" s="138"/>
      <c r="E44" s="138"/>
      <c r="F44" s="138"/>
      <c r="G44" s="138"/>
      <c r="H44" s="138"/>
      <c r="I44" s="138"/>
      <c r="J44" s="138"/>
      <c r="K44" s="138"/>
      <c r="L44" s="138"/>
      <c r="M44" s="8"/>
    </row>
    <row r="45" spans="1:13" x14ac:dyDescent="0.25">
      <c r="A45" s="25"/>
      <c r="B45" s="97">
        <f t="shared" si="0"/>
        <v>40000</v>
      </c>
      <c r="C45" s="157">
        <v>4.3E-3</v>
      </c>
      <c r="D45" s="138"/>
      <c r="E45" s="138"/>
      <c r="F45" s="138"/>
      <c r="G45" s="138"/>
      <c r="H45" s="138"/>
      <c r="I45" s="138"/>
      <c r="J45" s="138"/>
      <c r="K45" s="138"/>
      <c r="L45" s="138"/>
      <c r="M45" s="8"/>
    </row>
    <row r="46" spans="1:13" x14ac:dyDescent="0.25">
      <c r="A46" s="25"/>
      <c r="B46" s="97">
        <f t="shared" si="0"/>
        <v>41000</v>
      </c>
      <c r="C46" s="157">
        <v>4.1000000000000003E-3</v>
      </c>
      <c r="D46" s="138"/>
      <c r="E46" s="138"/>
      <c r="F46" s="138"/>
      <c r="G46" s="138"/>
      <c r="H46" s="138"/>
      <c r="I46" s="138"/>
      <c r="J46" s="138"/>
      <c r="K46" s="138"/>
      <c r="L46" s="138"/>
      <c r="M46" s="8"/>
    </row>
    <row r="47" spans="1:13" x14ac:dyDescent="0.25">
      <c r="A47" s="25"/>
      <c r="B47" s="97">
        <f t="shared" si="0"/>
        <v>42000</v>
      </c>
      <c r="C47" s="157">
        <v>4.0000000000000036E-3</v>
      </c>
      <c r="D47" s="138"/>
      <c r="E47" s="138"/>
      <c r="F47" s="138"/>
      <c r="G47" s="138"/>
      <c r="H47" s="138"/>
      <c r="I47" s="138"/>
      <c r="J47" s="138"/>
      <c r="K47" s="138"/>
      <c r="L47" s="138"/>
      <c r="M47" s="8"/>
    </row>
    <row r="48" spans="1:13" x14ac:dyDescent="0.25">
      <c r="A48" s="25"/>
      <c r="B48" s="97">
        <f t="shared" si="0"/>
        <v>43000</v>
      </c>
      <c r="C48" s="157">
        <v>3.8999999999999998E-3</v>
      </c>
      <c r="D48" s="138"/>
      <c r="E48" s="138"/>
      <c r="F48" s="138"/>
      <c r="G48" s="138"/>
      <c r="H48" s="138"/>
      <c r="I48" s="138"/>
      <c r="J48" s="138"/>
      <c r="K48" s="138"/>
      <c r="L48" s="138"/>
      <c r="M48" s="8"/>
    </row>
    <row r="49" spans="1:13" x14ac:dyDescent="0.25">
      <c r="A49" s="25"/>
      <c r="B49" s="97">
        <f t="shared" si="0"/>
        <v>44000</v>
      </c>
      <c r="C49" s="157">
        <v>3.7000000000000002E-3</v>
      </c>
      <c r="D49" s="138"/>
      <c r="E49" s="138"/>
      <c r="F49" s="138"/>
      <c r="G49" s="138"/>
      <c r="H49" s="138"/>
      <c r="I49" s="138"/>
      <c r="J49" s="138"/>
      <c r="K49" s="138"/>
      <c r="L49" s="138"/>
      <c r="M49" s="8"/>
    </row>
    <row r="50" spans="1:13" x14ac:dyDescent="0.25">
      <c r="A50" s="25"/>
      <c r="B50" s="97">
        <f t="shared" si="0"/>
        <v>45000</v>
      </c>
      <c r="C50" s="157">
        <v>3.5999999999999999E-3</v>
      </c>
      <c r="D50" s="138"/>
      <c r="E50" s="138"/>
      <c r="F50" s="138"/>
      <c r="G50" s="138"/>
      <c r="H50" s="138"/>
      <c r="I50" s="138"/>
      <c r="J50" s="138"/>
      <c r="K50" s="138"/>
      <c r="L50" s="138"/>
      <c r="M50" s="8"/>
    </row>
    <row r="51" spans="1:13" x14ac:dyDescent="0.25">
      <c r="A51" s="25"/>
      <c r="B51" s="97">
        <f t="shared" si="0"/>
        <v>46000</v>
      </c>
      <c r="C51" s="157">
        <v>3.5000000000000001E-3</v>
      </c>
      <c r="D51" s="138"/>
      <c r="E51" s="138"/>
      <c r="F51" s="138"/>
      <c r="G51" s="138"/>
      <c r="H51" s="138"/>
      <c r="I51" s="138"/>
      <c r="J51" s="138"/>
      <c r="K51" s="138"/>
      <c r="L51" s="138"/>
      <c r="M51" s="8"/>
    </row>
    <row r="52" spans="1:13" x14ac:dyDescent="0.25">
      <c r="A52" s="25"/>
      <c r="B52" s="97">
        <f t="shared" si="0"/>
        <v>47000</v>
      </c>
      <c r="C52" s="157">
        <v>3.3E-3</v>
      </c>
      <c r="D52" s="138"/>
      <c r="E52" s="138"/>
      <c r="F52" s="138"/>
      <c r="G52" s="138"/>
      <c r="H52" s="138"/>
      <c r="I52" s="138"/>
      <c r="J52" s="138"/>
      <c r="K52" s="138"/>
      <c r="L52" s="138"/>
      <c r="M52" s="8"/>
    </row>
    <row r="53" spans="1:13" x14ac:dyDescent="0.25">
      <c r="A53" s="25"/>
      <c r="B53" s="97">
        <f t="shared" si="0"/>
        <v>48000</v>
      </c>
      <c r="C53" s="157">
        <v>3.3E-3</v>
      </c>
      <c r="D53" s="138"/>
      <c r="E53" s="138"/>
      <c r="F53" s="138"/>
      <c r="G53" s="138"/>
      <c r="H53" s="138"/>
      <c r="I53" s="138"/>
      <c r="J53" s="138"/>
      <c r="K53" s="138"/>
      <c r="L53" s="138"/>
      <c r="M53" s="8"/>
    </row>
    <row r="54" spans="1:13" x14ac:dyDescent="0.25">
      <c r="A54" s="25"/>
      <c r="B54" s="97">
        <f t="shared" si="0"/>
        <v>49000</v>
      </c>
      <c r="C54" s="157">
        <v>3.0999999999999999E-3</v>
      </c>
      <c r="D54" s="138"/>
      <c r="E54" s="138"/>
      <c r="F54" s="138"/>
      <c r="G54" s="138"/>
      <c r="H54" s="138"/>
      <c r="I54" s="138"/>
      <c r="J54" s="138"/>
      <c r="K54" s="138"/>
      <c r="L54" s="138"/>
      <c r="M54" s="8"/>
    </row>
    <row r="55" spans="1:13" x14ac:dyDescent="0.25">
      <c r="A55" s="25"/>
      <c r="B55" s="97">
        <f t="shared" si="0"/>
        <v>50000</v>
      </c>
      <c r="C55" s="157">
        <v>3.0000000000000027E-3</v>
      </c>
      <c r="D55" s="138"/>
      <c r="E55" s="138"/>
      <c r="F55" s="138"/>
      <c r="G55" s="138"/>
      <c r="H55" s="138"/>
      <c r="I55" s="138"/>
      <c r="J55" s="138"/>
      <c r="K55" s="138"/>
      <c r="L55" s="138"/>
      <c r="M55" s="8"/>
    </row>
    <row r="56" spans="1:13" x14ac:dyDescent="0.25">
      <c r="A56" s="25"/>
      <c r="B56" s="97">
        <f t="shared" si="0"/>
        <v>51000</v>
      </c>
      <c r="C56" s="157">
        <v>3.0000000000000027E-3</v>
      </c>
      <c r="D56" s="138"/>
      <c r="E56" s="138"/>
      <c r="F56" s="138"/>
      <c r="G56" s="138"/>
      <c r="H56" s="138"/>
      <c r="I56" s="138"/>
      <c r="J56" s="138"/>
      <c r="K56" s="138"/>
      <c r="L56" s="138"/>
      <c r="M56" s="8"/>
    </row>
    <row r="57" spans="1:13" x14ac:dyDescent="0.25">
      <c r="A57" s="25"/>
      <c r="B57" s="97">
        <f t="shared" si="0"/>
        <v>52000</v>
      </c>
      <c r="C57" s="157">
        <v>2.8E-3</v>
      </c>
      <c r="D57" s="138"/>
      <c r="E57" s="138"/>
      <c r="F57" s="138"/>
      <c r="G57" s="138"/>
      <c r="H57" s="138"/>
      <c r="I57" s="138"/>
      <c r="J57" s="138"/>
      <c r="K57" s="138"/>
      <c r="L57" s="138"/>
      <c r="M57" s="8"/>
    </row>
    <row r="58" spans="1:13" x14ac:dyDescent="0.25">
      <c r="A58" s="25"/>
      <c r="B58" s="97">
        <f t="shared" si="0"/>
        <v>53000</v>
      </c>
      <c r="C58" s="157">
        <v>2.8E-3</v>
      </c>
      <c r="D58" s="138"/>
      <c r="E58" s="138"/>
      <c r="F58" s="138"/>
      <c r="G58" s="138"/>
      <c r="H58" s="138"/>
      <c r="I58" s="138"/>
      <c r="J58" s="138"/>
      <c r="K58" s="138"/>
      <c r="L58" s="138"/>
      <c r="M58" s="8"/>
    </row>
    <row r="59" spans="1:13" x14ac:dyDescent="0.25">
      <c r="A59" s="25"/>
      <c r="B59" s="97">
        <f t="shared" si="0"/>
        <v>54000</v>
      </c>
      <c r="C59" s="157">
        <v>2.7000000000000001E-3</v>
      </c>
      <c r="D59" s="138"/>
      <c r="E59" s="138"/>
      <c r="F59" s="138"/>
      <c r="G59" s="138"/>
      <c r="H59" s="138"/>
      <c r="I59" s="138"/>
      <c r="J59" s="138"/>
      <c r="K59" s="138"/>
      <c r="L59" s="138"/>
      <c r="M59" s="8"/>
    </row>
    <row r="60" spans="1:13" x14ac:dyDescent="0.25">
      <c r="A60" s="25"/>
      <c r="B60" s="97">
        <f t="shared" si="0"/>
        <v>55000</v>
      </c>
      <c r="C60" s="157">
        <v>2.5999999999999999E-3</v>
      </c>
      <c r="D60" s="138"/>
      <c r="E60" s="138"/>
      <c r="F60" s="138"/>
      <c r="G60" s="138"/>
      <c r="H60" s="138"/>
      <c r="I60" s="138"/>
      <c r="J60" s="138"/>
      <c r="K60" s="138"/>
      <c r="L60" s="138"/>
      <c r="M60" s="8"/>
    </row>
    <row r="61" spans="1:13" x14ac:dyDescent="0.25">
      <c r="A61" s="25"/>
      <c r="B61" s="97">
        <f t="shared" si="0"/>
        <v>56000</v>
      </c>
      <c r="C61" s="157">
        <v>2.5000000000000001E-3</v>
      </c>
      <c r="D61" s="138"/>
      <c r="E61" s="138"/>
      <c r="F61" s="138"/>
      <c r="G61" s="138"/>
      <c r="H61" s="138"/>
      <c r="I61" s="138"/>
      <c r="J61" s="138"/>
      <c r="K61" s="138"/>
      <c r="L61" s="138"/>
      <c r="M61" s="8"/>
    </row>
    <row r="62" spans="1:13" x14ac:dyDescent="0.25">
      <c r="A62" s="25"/>
      <c r="B62" s="97">
        <f t="shared" si="0"/>
        <v>57000</v>
      </c>
      <c r="C62" s="157">
        <v>2.5000000000000001E-3</v>
      </c>
      <c r="D62" s="138"/>
      <c r="E62" s="138"/>
      <c r="F62" s="138"/>
      <c r="G62" s="138"/>
      <c r="H62" s="138"/>
      <c r="I62" s="138"/>
      <c r="J62" s="138"/>
      <c r="K62" s="138"/>
      <c r="L62" s="138"/>
      <c r="M62" s="8"/>
    </row>
    <row r="63" spans="1:13" x14ac:dyDescent="0.25">
      <c r="A63" s="25"/>
      <c r="B63" s="97">
        <f t="shared" si="0"/>
        <v>58000</v>
      </c>
      <c r="C63" s="157">
        <v>2.3999999999999998E-3</v>
      </c>
      <c r="D63" s="138"/>
      <c r="E63" s="138"/>
      <c r="F63" s="138"/>
      <c r="G63" s="138"/>
      <c r="H63" s="138"/>
      <c r="I63" s="138"/>
      <c r="J63" s="138"/>
      <c r="K63" s="138"/>
      <c r="L63" s="138"/>
      <c r="M63" s="8"/>
    </row>
    <row r="64" spans="1:13" x14ac:dyDescent="0.25">
      <c r="A64" s="25"/>
      <c r="B64" s="97">
        <f t="shared" si="0"/>
        <v>59000</v>
      </c>
      <c r="C64" s="157">
        <v>2.3E-3</v>
      </c>
      <c r="D64" s="138"/>
      <c r="E64" s="138"/>
      <c r="F64" s="138"/>
      <c r="G64" s="138"/>
      <c r="H64" s="138"/>
      <c r="I64" s="138"/>
      <c r="J64" s="138"/>
      <c r="K64" s="138"/>
      <c r="L64" s="138"/>
      <c r="M64" s="8"/>
    </row>
    <row r="65" spans="1:13" x14ac:dyDescent="0.25">
      <c r="A65" s="25"/>
      <c r="B65" s="97">
        <f t="shared" si="0"/>
        <v>60000</v>
      </c>
      <c r="C65" s="157">
        <v>2.3E-3</v>
      </c>
      <c r="D65" s="138"/>
      <c r="E65" s="138"/>
      <c r="F65" s="138"/>
      <c r="G65" s="138"/>
      <c r="H65" s="138"/>
      <c r="I65" s="138"/>
      <c r="J65" s="138"/>
      <c r="K65" s="138"/>
      <c r="L65" s="138"/>
      <c r="M65" s="8"/>
    </row>
    <row r="66" spans="1:13" x14ac:dyDescent="0.25">
      <c r="A66" s="25"/>
      <c r="B66" s="97">
        <f t="shared" si="0"/>
        <v>61000</v>
      </c>
      <c r="C66" s="157">
        <v>2.2000000000000001E-3</v>
      </c>
      <c r="D66" s="138"/>
      <c r="E66" s="138"/>
      <c r="F66" s="138"/>
      <c r="G66" s="138"/>
      <c r="H66" s="138"/>
      <c r="I66" s="138"/>
      <c r="J66" s="138"/>
      <c r="K66" s="138"/>
      <c r="L66" s="138"/>
      <c r="M66" s="8"/>
    </row>
    <row r="67" spans="1:13" x14ac:dyDescent="0.25">
      <c r="A67" s="25"/>
      <c r="B67" s="97">
        <f t="shared" si="0"/>
        <v>62000</v>
      </c>
      <c r="C67" s="157">
        <v>2.0999999999999999E-3</v>
      </c>
      <c r="D67" s="138"/>
      <c r="E67" s="138"/>
      <c r="F67" s="138"/>
      <c r="G67" s="138"/>
      <c r="H67" s="138"/>
      <c r="I67" s="138"/>
      <c r="J67" s="138"/>
      <c r="K67" s="138"/>
      <c r="L67" s="138"/>
      <c r="M67" s="8"/>
    </row>
    <row r="68" spans="1:13" x14ac:dyDescent="0.25">
      <c r="A68" s="25"/>
      <c r="B68" s="97">
        <f t="shared" si="0"/>
        <v>63000</v>
      </c>
      <c r="C68" s="157">
        <v>2.0999999999999999E-3</v>
      </c>
      <c r="D68" s="138"/>
      <c r="E68" s="138"/>
      <c r="F68" s="138"/>
      <c r="G68" s="138"/>
      <c r="H68" s="138"/>
      <c r="I68" s="138"/>
      <c r="J68" s="138"/>
      <c r="K68" s="138"/>
      <c r="L68" s="138"/>
      <c r="M68" s="8"/>
    </row>
    <row r="69" spans="1:13" x14ac:dyDescent="0.25">
      <c r="A69" s="25"/>
      <c r="B69" s="97">
        <f t="shared" si="0"/>
        <v>64000</v>
      </c>
      <c r="C69" s="157">
        <v>2.0000000000000018E-3</v>
      </c>
      <c r="D69" s="138"/>
      <c r="E69" s="138"/>
      <c r="F69" s="138"/>
      <c r="G69" s="138"/>
      <c r="H69" s="138"/>
      <c r="I69" s="138"/>
      <c r="J69" s="138"/>
      <c r="K69" s="138"/>
      <c r="L69" s="138"/>
      <c r="M69" s="8"/>
    </row>
    <row r="70" spans="1:13" x14ac:dyDescent="0.25">
      <c r="A70" s="25"/>
      <c r="B70" s="97">
        <f t="shared" si="0"/>
        <v>65000</v>
      </c>
      <c r="C70" s="157">
        <v>2.0000000000000018E-3</v>
      </c>
      <c r="D70" s="138"/>
      <c r="E70" s="138"/>
      <c r="F70" s="138"/>
      <c r="G70" s="138"/>
      <c r="H70" s="138"/>
      <c r="I70" s="138"/>
      <c r="J70" s="138"/>
      <c r="K70" s="138"/>
      <c r="L70" s="138"/>
      <c r="M70" s="8"/>
    </row>
    <row r="71" spans="1:13" x14ac:dyDescent="0.25">
      <c r="A71" s="25"/>
      <c r="B71" s="97">
        <f t="shared" si="0"/>
        <v>66000</v>
      </c>
      <c r="C71" s="157">
        <v>1.9E-3</v>
      </c>
      <c r="D71" s="138"/>
      <c r="E71" s="138"/>
      <c r="F71" s="138"/>
      <c r="G71" s="138"/>
      <c r="H71" s="138"/>
      <c r="I71" s="138"/>
      <c r="J71" s="138"/>
      <c r="K71" s="138"/>
      <c r="L71" s="138"/>
      <c r="M71" s="8"/>
    </row>
    <row r="72" spans="1:13" x14ac:dyDescent="0.25">
      <c r="A72" s="25"/>
      <c r="B72" s="97">
        <f t="shared" ref="B72:B105" si="1">B71+1000</f>
        <v>67000</v>
      </c>
      <c r="C72" s="157">
        <v>1.9E-3</v>
      </c>
      <c r="D72" s="138"/>
      <c r="E72" s="138"/>
      <c r="F72" s="138"/>
      <c r="G72" s="138"/>
      <c r="H72" s="138"/>
      <c r="I72" s="138"/>
      <c r="J72" s="138"/>
      <c r="K72" s="138"/>
      <c r="L72" s="138"/>
      <c r="M72" s="8"/>
    </row>
    <row r="73" spans="1:13" x14ac:dyDescent="0.25">
      <c r="A73" s="25"/>
      <c r="B73" s="97">
        <f t="shared" si="1"/>
        <v>68000</v>
      </c>
      <c r="C73" s="157">
        <v>1.9E-3</v>
      </c>
      <c r="D73" s="138"/>
      <c r="E73" s="138"/>
      <c r="F73" s="138"/>
      <c r="G73" s="138"/>
      <c r="H73" s="138"/>
      <c r="I73" s="138"/>
      <c r="J73" s="138"/>
      <c r="K73" s="138"/>
      <c r="L73" s="138"/>
      <c r="M73" s="8"/>
    </row>
    <row r="74" spans="1:13" x14ac:dyDescent="0.25">
      <c r="A74" s="25"/>
      <c r="B74" s="97">
        <f t="shared" si="1"/>
        <v>69000</v>
      </c>
      <c r="C74" s="157">
        <v>1.8E-3</v>
      </c>
      <c r="D74" s="138"/>
      <c r="E74" s="138"/>
      <c r="F74" s="138"/>
      <c r="G74" s="138"/>
      <c r="H74" s="138"/>
      <c r="I74" s="138"/>
      <c r="J74" s="138"/>
      <c r="K74" s="138"/>
      <c r="L74" s="138"/>
      <c r="M74" s="8"/>
    </row>
    <row r="75" spans="1:13" x14ac:dyDescent="0.25">
      <c r="A75" s="25"/>
      <c r="B75" s="97">
        <f t="shared" si="1"/>
        <v>70000</v>
      </c>
      <c r="C75" s="157">
        <v>1.6999999999999999E-3</v>
      </c>
      <c r="D75" s="138"/>
      <c r="E75" s="138"/>
      <c r="F75" s="138"/>
      <c r="G75" s="138"/>
      <c r="H75" s="138"/>
      <c r="I75" s="138"/>
      <c r="J75" s="138"/>
      <c r="K75" s="138"/>
      <c r="L75" s="138"/>
      <c r="M75" s="8"/>
    </row>
    <row r="76" spans="1:13" x14ac:dyDescent="0.25">
      <c r="A76" s="25"/>
      <c r="B76" s="97">
        <f t="shared" si="1"/>
        <v>71000</v>
      </c>
      <c r="C76" s="157">
        <v>1.6999999999999999E-3</v>
      </c>
      <c r="D76" s="138"/>
      <c r="E76" s="138"/>
      <c r="F76" s="138"/>
      <c r="G76" s="138"/>
      <c r="H76" s="138"/>
      <c r="I76" s="138"/>
      <c r="J76" s="138"/>
      <c r="K76" s="138"/>
      <c r="L76" s="138"/>
      <c r="M76" s="8"/>
    </row>
    <row r="77" spans="1:13" x14ac:dyDescent="0.25">
      <c r="A77" s="25"/>
      <c r="B77" s="97">
        <f t="shared" si="1"/>
        <v>72000</v>
      </c>
      <c r="C77" s="157">
        <v>1.6999999999999999E-3</v>
      </c>
      <c r="D77" s="138"/>
      <c r="E77" s="138"/>
      <c r="F77" s="138"/>
      <c r="G77" s="138"/>
      <c r="H77" s="138"/>
      <c r="I77" s="138"/>
      <c r="J77" s="138"/>
      <c r="K77" s="138"/>
      <c r="L77" s="138"/>
      <c r="M77" s="8"/>
    </row>
    <row r="78" spans="1:13" x14ac:dyDescent="0.25">
      <c r="A78" s="25"/>
      <c r="B78" s="97">
        <f t="shared" si="1"/>
        <v>73000</v>
      </c>
      <c r="C78" s="157">
        <v>1.6000000000000001E-3</v>
      </c>
      <c r="D78" s="138"/>
      <c r="E78" s="138"/>
      <c r="F78" s="138"/>
      <c r="G78" s="138"/>
      <c r="H78" s="138"/>
      <c r="I78" s="138"/>
      <c r="J78" s="138"/>
      <c r="K78" s="138"/>
      <c r="L78" s="138"/>
      <c r="M78" s="8"/>
    </row>
    <row r="79" spans="1:13" x14ac:dyDescent="0.25">
      <c r="A79" s="25"/>
      <c r="B79" s="97">
        <f t="shared" si="1"/>
        <v>74000</v>
      </c>
      <c r="C79" s="157">
        <v>1.6000000000000001E-3</v>
      </c>
      <c r="D79" s="138"/>
      <c r="E79" s="138"/>
      <c r="F79" s="138"/>
      <c r="G79" s="138"/>
      <c r="H79" s="138"/>
      <c r="I79" s="138"/>
      <c r="J79" s="138"/>
      <c r="K79" s="138"/>
      <c r="L79" s="138"/>
      <c r="M79" s="8"/>
    </row>
    <row r="80" spans="1:13" x14ac:dyDescent="0.25">
      <c r="A80" s="25"/>
      <c r="B80" s="97">
        <f t="shared" si="1"/>
        <v>75000</v>
      </c>
      <c r="C80" s="157">
        <v>1.6000000000000001E-3</v>
      </c>
      <c r="D80" s="138"/>
      <c r="E80" s="138"/>
      <c r="F80" s="138"/>
      <c r="G80" s="138"/>
      <c r="H80" s="138"/>
      <c r="I80" s="138"/>
      <c r="J80" s="138"/>
      <c r="K80" s="138"/>
      <c r="L80" s="138"/>
      <c r="M80" s="8"/>
    </row>
    <row r="81" spans="1:13" x14ac:dyDescent="0.25">
      <c r="A81" s="25"/>
      <c r="B81" s="97">
        <f t="shared" si="1"/>
        <v>76000</v>
      </c>
      <c r="C81" s="157">
        <v>1.5E-3</v>
      </c>
      <c r="D81" s="138"/>
      <c r="E81" s="138"/>
      <c r="F81" s="138"/>
      <c r="G81" s="138"/>
      <c r="H81" s="138"/>
      <c r="I81" s="138"/>
      <c r="J81" s="138"/>
      <c r="K81" s="138"/>
      <c r="L81" s="138"/>
      <c r="M81" s="8"/>
    </row>
    <row r="82" spans="1:13" x14ac:dyDescent="0.25">
      <c r="A82" s="25"/>
      <c r="B82" s="97">
        <f t="shared" si="1"/>
        <v>77000</v>
      </c>
      <c r="C82" s="157">
        <v>1.5E-3</v>
      </c>
      <c r="D82" s="138"/>
      <c r="E82" s="138"/>
      <c r="F82" s="138"/>
      <c r="G82" s="138"/>
      <c r="H82" s="138"/>
      <c r="I82" s="138"/>
      <c r="J82" s="138"/>
      <c r="K82" s="138"/>
      <c r="L82" s="138"/>
      <c r="M82" s="8"/>
    </row>
    <row r="83" spans="1:13" x14ac:dyDescent="0.25">
      <c r="A83" s="25"/>
      <c r="B83" s="97">
        <f t="shared" si="1"/>
        <v>78000</v>
      </c>
      <c r="C83" s="157">
        <v>1.5E-3</v>
      </c>
      <c r="D83" s="138"/>
      <c r="E83" s="138"/>
      <c r="F83" s="138"/>
      <c r="G83" s="138"/>
      <c r="H83" s="138"/>
      <c r="I83" s="138"/>
      <c r="J83" s="138"/>
      <c r="K83" s="138"/>
      <c r="L83" s="138"/>
      <c r="M83" s="8"/>
    </row>
    <row r="84" spans="1:13" x14ac:dyDescent="0.25">
      <c r="A84" s="25"/>
      <c r="B84" s="97">
        <f t="shared" si="1"/>
        <v>79000</v>
      </c>
      <c r="C84" s="157">
        <v>1.4E-3</v>
      </c>
      <c r="D84" s="138"/>
      <c r="E84" s="138"/>
      <c r="F84" s="138"/>
      <c r="G84" s="138"/>
      <c r="H84" s="138"/>
      <c r="I84" s="138"/>
      <c r="J84" s="138"/>
      <c r="K84" s="138"/>
      <c r="L84" s="138"/>
      <c r="M84" s="8"/>
    </row>
    <row r="85" spans="1:13" x14ac:dyDescent="0.25">
      <c r="A85" s="25"/>
      <c r="B85" s="97">
        <f t="shared" si="1"/>
        <v>80000</v>
      </c>
      <c r="C85" s="157">
        <v>1.4E-3</v>
      </c>
      <c r="D85" s="138"/>
      <c r="E85" s="138"/>
      <c r="F85" s="138"/>
      <c r="G85" s="138"/>
      <c r="H85" s="138"/>
      <c r="I85" s="138"/>
      <c r="J85" s="138"/>
      <c r="K85" s="138"/>
      <c r="L85" s="138"/>
      <c r="M85" s="8"/>
    </row>
    <row r="86" spans="1:13" x14ac:dyDescent="0.25">
      <c r="A86" s="25"/>
      <c r="B86" s="97">
        <f t="shared" si="1"/>
        <v>81000</v>
      </c>
      <c r="C86" s="157">
        <v>1.4E-3</v>
      </c>
      <c r="D86" s="138"/>
      <c r="E86" s="138"/>
      <c r="F86" s="138"/>
      <c r="G86" s="138"/>
      <c r="H86" s="138"/>
      <c r="I86" s="138"/>
      <c r="J86" s="138"/>
      <c r="K86" s="138"/>
      <c r="L86" s="138"/>
      <c r="M86" s="8"/>
    </row>
    <row r="87" spans="1:13" x14ac:dyDescent="0.25">
      <c r="A87" s="25"/>
      <c r="B87" s="97">
        <f t="shared" si="1"/>
        <v>82000</v>
      </c>
      <c r="C87" s="157">
        <v>1.2999999999999999E-3</v>
      </c>
      <c r="D87" s="138"/>
      <c r="E87" s="138"/>
      <c r="F87" s="138"/>
      <c r="G87" s="138"/>
      <c r="H87" s="138"/>
      <c r="I87" s="138"/>
      <c r="J87" s="138"/>
      <c r="K87" s="138"/>
      <c r="L87" s="138"/>
      <c r="M87" s="8"/>
    </row>
    <row r="88" spans="1:13" x14ac:dyDescent="0.25">
      <c r="A88" s="25"/>
      <c r="B88" s="97">
        <f t="shared" si="1"/>
        <v>83000</v>
      </c>
      <c r="C88" s="157">
        <v>1.2999999999999999E-3</v>
      </c>
      <c r="D88" s="138"/>
      <c r="E88" s="138"/>
      <c r="F88" s="138"/>
      <c r="G88" s="138"/>
      <c r="H88" s="138"/>
      <c r="I88" s="138"/>
      <c r="J88" s="138"/>
      <c r="K88" s="138"/>
      <c r="L88" s="138"/>
      <c r="M88" s="8"/>
    </row>
    <row r="89" spans="1:13" x14ac:dyDescent="0.25">
      <c r="A89" s="25"/>
      <c r="B89" s="97">
        <f t="shared" si="1"/>
        <v>84000</v>
      </c>
      <c r="C89" s="157">
        <v>1.2999999999999999E-3</v>
      </c>
      <c r="D89" s="138"/>
      <c r="E89" s="138"/>
      <c r="F89" s="138"/>
      <c r="G89" s="138"/>
      <c r="H89" s="138"/>
      <c r="I89" s="138"/>
      <c r="J89" s="138"/>
      <c r="K89" s="138"/>
      <c r="L89" s="138"/>
      <c r="M89" s="8"/>
    </row>
    <row r="90" spans="1:13" x14ac:dyDescent="0.25">
      <c r="A90" s="25"/>
      <c r="B90" s="97">
        <f t="shared" si="1"/>
        <v>85000</v>
      </c>
      <c r="C90" s="157">
        <v>1.2999999999999999E-3</v>
      </c>
      <c r="D90" s="138"/>
      <c r="E90" s="138"/>
      <c r="F90" s="138"/>
      <c r="G90" s="138"/>
      <c r="H90" s="138"/>
      <c r="I90" s="138"/>
      <c r="J90" s="138"/>
      <c r="K90" s="138"/>
      <c r="L90" s="138"/>
      <c r="M90" s="8"/>
    </row>
    <row r="91" spans="1:13" x14ac:dyDescent="0.25">
      <c r="A91" s="25"/>
      <c r="B91" s="97">
        <f t="shared" si="1"/>
        <v>86000</v>
      </c>
      <c r="C91" s="157">
        <v>1.1999999999999999E-3</v>
      </c>
      <c r="D91" s="138"/>
      <c r="E91" s="138"/>
      <c r="F91" s="138"/>
      <c r="G91" s="138"/>
      <c r="H91" s="138"/>
      <c r="I91" s="138"/>
      <c r="J91" s="138"/>
      <c r="K91" s="138"/>
      <c r="L91" s="138"/>
      <c r="M91" s="8"/>
    </row>
    <row r="92" spans="1:13" x14ac:dyDescent="0.25">
      <c r="A92" s="25"/>
      <c r="B92" s="97">
        <f t="shared" si="1"/>
        <v>87000</v>
      </c>
      <c r="C92" s="157">
        <v>1.1999999999999999E-3</v>
      </c>
      <c r="D92" s="138"/>
      <c r="E92" s="138"/>
      <c r="F92" s="138"/>
      <c r="G92" s="138"/>
      <c r="H92" s="138"/>
      <c r="I92" s="138"/>
      <c r="J92" s="138"/>
      <c r="K92" s="138"/>
      <c r="L92" s="138"/>
      <c r="M92" s="8"/>
    </row>
    <row r="93" spans="1:13" x14ac:dyDescent="0.25">
      <c r="A93" s="25"/>
      <c r="B93" s="97">
        <f t="shared" si="1"/>
        <v>88000</v>
      </c>
      <c r="C93" s="157">
        <v>1.1999999999999999E-3</v>
      </c>
      <c r="D93" s="138"/>
      <c r="E93" s="138"/>
      <c r="F93" s="138"/>
      <c r="G93" s="138"/>
      <c r="H93" s="138"/>
      <c r="I93" s="138"/>
      <c r="J93" s="138"/>
      <c r="K93" s="138"/>
      <c r="L93" s="138"/>
      <c r="M93" s="8"/>
    </row>
    <row r="94" spans="1:13" x14ac:dyDescent="0.25">
      <c r="A94" s="25"/>
      <c r="B94" s="97">
        <f t="shared" si="1"/>
        <v>89000</v>
      </c>
      <c r="C94" s="157">
        <v>1.1999999999999999E-3</v>
      </c>
      <c r="D94" s="138"/>
      <c r="E94" s="138"/>
      <c r="F94" s="138"/>
      <c r="G94" s="138"/>
      <c r="H94" s="138"/>
      <c r="I94" s="138"/>
      <c r="J94" s="138"/>
      <c r="K94" s="138"/>
      <c r="L94" s="138"/>
      <c r="M94" s="8"/>
    </row>
    <row r="95" spans="1:13" x14ac:dyDescent="0.25">
      <c r="A95" s="25"/>
      <c r="B95" s="97">
        <f t="shared" si="1"/>
        <v>90000</v>
      </c>
      <c r="C95" s="157">
        <v>1.1000000000000001E-3</v>
      </c>
      <c r="D95" s="138"/>
      <c r="E95" s="138"/>
      <c r="F95" s="138"/>
      <c r="G95" s="138"/>
      <c r="H95" s="138"/>
      <c r="I95" s="138"/>
      <c r="J95" s="138"/>
      <c r="K95" s="138"/>
      <c r="L95" s="138"/>
      <c r="M95" s="8"/>
    </row>
    <row r="96" spans="1:13" x14ac:dyDescent="0.25">
      <c r="A96" s="25"/>
      <c r="B96" s="97">
        <f t="shared" si="1"/>
        <v>91000</v>
      </c>
      <c r="C96" s="157">
        <v>1.1000000000000001E-3</v>
      </c>
      <c r="D96" s="138"/>
      <c r="E96" s="138"/>
      <c r="F96" s="138"/>
      <c r="G96" s="138"/>
      <c r="H96" s="138"/>
      <c r="I96" s="138"/>
      <c r="J96" s="138"/>
      <c r="K96" s="138"/>
      <c r="L96" s="138"/>
      <c r="M96" s="8"/>
    </row>
    <row r="97" spans="1:13" x14ac:dyDescent="0.25">
      <c r="A97" s="25"/>
      <c r="B97" s="97">
        <f t="shared" si="1"/>
        <v>92000</v>
      </c>
      <c r="C97" s="157">
        <v>1.1000000000000001E-3</v>
      </c>
      <c r="D97" s="138"/>
      <c r="E97" s="138"/>
      <c r="F97" s="138"/>
      <c r="G97" s="138"/>
      <c r="H97" s="138"/>
      <c r="I97" s="138"/>
      <c r="J97" s="138"/>
      <c r="K97" s="138"/>
      <c r="L97" s="138"/>
      <c r="M97" s="8"/>
    </row>
    <row r="98" spans="1:13" x14ac:dyDescent="0.25">
      <c r="A98" s="25"/>
      <c r="B98" s="97">
        <f t="shared" si="1"/>
        <v>93000</v>
      </c>
      <c r="C98" s="157">
        <v>1.1000000000000001E-3</v>
      </c>
      <c r="D98" s="138"/>
      <c r="E98" s="138"/>
      <c r="F98" s="138"/>
      <c r="G98" s="138"/>
      <c r="H98" s="138"/>
      <c r="I98" s="138"/>
      <c r="J98" s="138"/>
      <c r="K98" s="138"/>
      <c r="L98" s="138"/>
      <c r="M98" s="8"/>
    </row>
    <row r="99" spans="1:13" x14ac:dyDescent="0.25">
      <c r="A99" s="25"/>
      <c r="B99" s="97">
        <f t="shared" si="1"/>
        <v>94000</v>
      </c>
      <c r="C99" s="157">
        <v>1.1000000000000001E-3</v>
      </c>
      <c r="D99" s="138"/>
      <c r="E99" s="138"/>
      <c r="F99" s="138"/>
      <c r="G99" s="138"/>
      <c r="H99" s="138"/>
      <c r="I99" s="138"/>
      <c r="J99" s="138"/>
      <c r="K99" s="138"/>
      <c r="L99" s="138"/>
      <c r="M99" s="8"/>
    </row>
    <row r="100" spans="1:13" x14ac:dyDescent="0.25">
      <c r="A100" s="25"/>
      <c r="B100" s="97">
        <f t="shared" si="1"/>
        <v>95000</v>
      </c>
      <c r="C100" s="157">
        <v>1E-3</v>
      </c>
      <c r="D100" s="138"/>
      <c r="E100" s="138"/>
      <c r="F100" s="138"/>
      <c r="G100" s="138"/>
      <c r="H100" s="138"/>
      <c r="I100" s="138"/>
      <c r="J100" s="138"/>
      <c r="K100" s="138"/>
      <c r="L100" s="138"/>
      <c r="M100" s="8"/>
    </row>
    <row r="101" spans="1:13" x14ac:dyDescent="0.25">
      <c r="A101" s="25"/>
      <c r="B101" s="97">
        <f t="shared" si="1"/>
        <v>96000</v>
      </c>
      <c r="C101" s="157">
        <v>1E-3</v>
      </c>
      <c r="D101" s="138"/>
      <c r="E101" s="138"/>
      <c r="F101" s="138"/>
      <c r="G101" s="138"/>
      <c r="H101" s="138"/>
      <c r="I101" s="138"/>
      <c r="J101" s="138"/>
      <c r="K101" s="138"/>
      <c r="L101" s="138"/>
      <c r="M101" s="8"/>
    </row>
    <row r="102" spans="1:13" x14ac:dyDescent="0.25">
      <c r="A102" s="25"/>
      <c r="B102" s="97">
        <f t="shared" si="1"/>
        <v>97000</v>
      </c>
      <c r="C102" s="157">
        <v>1E-3</v>
      </c>
      <c r="D102" s="138"/>
      <c r="E102" s="138"/>
      <c r="F102" s="138"/>
      <c r="G102" s="138"/>
      <c r="H102" s="138"/>
      <c r="I102" s="138"/>
      <c r="J102" s="138"/>
      <c r="K102" s="138"/>
      <c r="L102" s="138"/>
      <c r="M102" s="8"/>
    </row>
    <row r="103" spans="1:13" x14ac:dyDescent="0.25">
      <c r="A103" s="25"/>
      <c r="B103" s="97">
        <f t="shared" si="1"/>
        <v>98000</v>
      </c>
      <c r="C103" s="157">
        <v>1E-3</v>
      </c>
      <c r="D103" s="138"/>
      <c r="E103" s="138"/>
      <c r="F103" s="138"/>
      <c r="G103" s="138"/>
      <c r="H103" s="138"/>
      <c r="I103" s="138"/>
      <c r="J103" s="138"/>
      <c r="K103" s="138"/>
      <c r="L103" s="138"/>
      <c r="M103" s="8"/>
    </row>
    <row r="104" spans="1:13" x14ac:dyDescent="0.25">
      <c r="A104" s="25"/>
      <c r="B104" s="97">
        <f t="shared" si="1"/>
        <v>99000</v>
      </c>
      <c r="C104" s="157">
        <v>1E-3</v>
      </c>
      <c r="D104" s="138"/>
      <c r="E104" s="138"/>
      <c r="F104" s="138"/>
      <c r="G104" s="138"/>
      <c r="H104" s="138"/>
      <c r="I104" s="138"/>
      <c r="J104" s="138"/>
      <c r="K104" s="138"/>
      <c r="L104" s="138"/>
      <c r="M104" s="8"/>
    </row>
    <row r="105" spans="1:13" x14ac:dyDescent="0.25">
      <c r="A105" s="25"/>
      <c r="B105" s="97">
        <f t="shared" si="1"/>
        <v>100000</v>
      </c>
      <c r="C105" s="157">
        <v>1.0000000000000009E-3</v>
      </c>
      <c r="D105" s="138"/>
      <c r="E105" s="138"/>
      <c r="F105" s="138"/>
      <c r="G105" s="138"/>
      <c r="H105" s="138"/>
      <c r="I105" s="138"/>
      <c r="J105" s="138"/>
      <c r="K105" s="138"/>
      <c r="L105" s="138"/>
      <c r="M105" s="8"/>
    </row>
    <row r="106" spans="1:13" x14ac:dyDescent="0.25">
      <c r="A106" s="25"/>
      <c r="B106" s="138"/>
      <c r="C106" s="138"/>
      <c r="D106" s="138"/>
      <c r="E106" s="138"/>
      <c r="F106" s="138"/>
      <c r="G106" s="138"/>
      <c r="H106" s="138"/>
      <c r="I106" s="138"/>
      <c r="J106" s="138"/>
      <c r="K106" s="138"/>
      <c r="L106" s="138"/>
      <c r="M106" s="8"/>
    </row>
    <row r="107" spans="1:13" x14ac:dyDescent="0.25">
      <c r="A107" s="25" t="s">
        <v>155</v>
      </c>
      <c r="B107" s="138"/>
      <c r="C107" s="138"/>
      <c r="D107" s="138"/>
      <c r="E107" s="138"/>
      <c r="F107" s="138"/>
      <c r="G107" s="138"/>
      <c r="H107" s="138"/>
      <c r="I107" s="138"/>
      <c r="J107" s="138"/>
      <c r="K107" s="138"/>
      <c r="L107" s="138"/>
      <c r="M107" s="8"/>
    </row>
    <row r="108" spans="1:13" x14ac:dyDescent="0.25">
      <c r="A108" s="25"/>
      <c r="B108" s="138"/>
      <c r="C108" s="138"/>
      <c r="D108" s="138"/>
      <c r="E108" s="138"/>
      <c r="F108" s="138"/>
      <c r="G108" s="138"/>
      <c r="H108" s="138"/>
      <c r="I108" s="138"/>
      <c r="J108" s="138"/>
      <c r="K108" s="138"/>
      <c r="L108" s="138"/>
      <c r="M108" s="8"/>
    </row>
    <row r="109" spans="1:13" ht="15.6" customHeight="1" x14ac:dyDescent="0.25">
      <c r="A109" s="17" t="s">
        <v>4</v>
      </c>
      <c r="B109" s="226" t="s">
        <v>223</v>
      </c>
      <c r="C109" s="226"/>
      <c r="D109" s="226"/>
      <c r="E109" s="226"/>
      <c r="F109" s="226"/>
      <c r="G109" s="226"/>
      <c r="H109" s="226"/>
      <c r="I109" s="226"/>
      <c r="J109" s="226"/>
      <c r="K109" s="226"/>
      <c r="L109" s="226"/>
      <c r="M109" s="8"/>
    </row>
    <row r="110" spans="1:13" x14ac:dyDescent="0.25">
      <c r="A110" s="9"/>
      <c r="B110" s="9" t="s">
        <v>1</v>
      </c>
      <c r="C110" s="9"/>
      <c r="D110" s="15"/>
      <c r="E110" s="15"/>
      <c r="F110" s="15"/>
      <c r="G110" s="15"/>
      <c r="H110" s="7"/>
      <c r="I110" s="7"/>
      <c r="J110" s="8"/>
      <c r="K110" s="7"/>
      <c r="L110" s="8"/>
      <c r="M110" s="8"/>
    </row>
    <row r="111" spans="1:13" x14ac:dyDescent="0.25">
      <c r="C111" s="56"/>
      <c r="D111" s="35"/>
      <c r="E111" s="56"/>
      <c r="F111" s="56"/>
      <c r="G111" s="56"/>
      <c r="H111" s="56"/>
    </row>
    <row r="114" spans="1:13" x14ac:dyDescent="0.25">
      <c r="A114" s="17" t="s">
        <v>2</v>
      </c>
      <c r="B114" s="226" t="s">
        <v>224</v>
      </c>
      <c r="C114" s="226"/>
      <c r="D114" s="226"/>
      <c r="E114" s="226"/>
      <c r="F114" s="226"/>
      <c r="G114" s="226"/>
      <c r="H114" s="226"/>
      <c r="I114" s="226"/>
      <c r="J114" s="226"/>
      <c r="K114" s="226"/>
      <c r="L114" s="226"/>
      <c r="M114" s="8"/>
    </row>
    <row r="115" spans="1:13" x14ac:dyDescent="0.25">
      <c r="A115" s="9"/>
      <c r="B115" s="9" t="s">
        <v>1</v>
      </c>
      <c r="C115" s="9"/>
      <c r="D115" s="15"/>
      <c r="E115" s="15"/>
      <c r="F115" s="15"/>
      <c r="G115" s="15"/>
      <c r="H115" s="7"/>
      <c r="I115" s="7"/>
      <c r="J115" s="8"/>
      <c r="K115" s="7"/>
      <c r="L115" s="8"/>
      <c r="M115" s="8"/>
    </row>
    <row r="119" spans="1:13" x14ac:dyDescent="0.25">
      <c r="A119" s="7" t="s">
        <v>156</v>
      </c>
      <c r="B119" s="7"/>
      <c r="C119" s="7"/>
      <c r="D119" s="7"/>
      <c r="E119" s="7"/>
      <c r="F119" s="7"/>
      <c r="G119" s="7"/>
      <c r="H119" s="7"/>
      <c r="I119" s="7"/>
      <c r="J119" s="7"/>
      <c r="K119" s="7"/>
      <c r="L119" s="182" t="s">
        <v>225</v>
      </c>
      <c r="M119" s="186">
        <v>0.25</v>
      </c>
    </row>
    <row r="120" spans="1:13" x14ac:dyDescent="0.25">
      <c r="A120" s="7"/>
      <c r="B120" s="7"/>
      <c r="C120" s="7"/>
      <c r="D120" s="7"/>
      <c r="E120" s="7"/>
      <c r="F120" s="7"/>
      <c r="G120" s="7"/>
      <c r="H120" s="7"/>
      <c r="I120" s="7"/>
      <c r="J120" s="7"/>
      <c r="K120" s="7"/>
      <c r="L120" s="7"/>
      <c r="M120" s="8"/>
    </row>
    <row r="121" spans="1:13" x14ac:dyDescent="0.25">
      <c r="A121" s="17" t="s">
        <v>5</v>
      </c>
      <c r="B121" s="226" t="s">
        <v>226</v>
      </c>
      <c r="C121" s="226"/>
      <c r="D121" s="226"/>
      <c r="E121" s="226"/>
      <c r="F121" s="226"/>
      <c r="G121" s="226"/>
      <c r="H121" s="226"/>
      <c r="I121" s="226"/>
      <c r="J121" s="226"/>
      <c r="K121" s="226"/>
      <c r="L121" s="226"/>
      <c r="M121" s="8"/>
    </row>
    <row r="122" spans="1:13" x14ac:dyDescent="0.25">
      <c r="A122" s="9"/>
      <c r="B122" s="9" t="s">
        <v>1</v>
      </c>
      <c r="C122" s="9"/>
      <c r="D122" s="15"/>
      <c r="E122" s="15"/>
      <c r="F122" s="15"/>
      <c r="G122" s="15"/>
      <c r="H122" s="7"/>
      <c r="I122" s="7"/>
      <c r="J122" s="8"/>
      <c r="K122" s="7"/>
      <c r="L122" s="8"/>
      <c r="M122" s="8"/>
    </row>
    <row r="126" spans="1:13" x14ac:dyDescent="0.25">
      <c r="A126" s="17" t="s">
        <v>23</v>
      </c>
      <c r="B126" s="226" t="s">
        <v>282</v>
      </c>
      <c r="C126" s="226"/>
      <c r="D126" s="226"/>
      <c r="E126" s="226"/>
      <c r="F126" s="226"/>
      <c r="G126" s="226"/>
      <c r="H126" s="226"/>
      <c r="I126" s="226"/>
      <c r="J126" s="226"/>
      <c r="K126" s="226"/>
      <c r="L126" s="226"/>
      <c r="M126" s="8"/>
    </row>
    <row r="127" spans="1:13" x14ac:dyDescent="0.25">
      <c r="A127" s="9"/>
      <c r="B127" s="9" t="s">
        <v>1</v>
      </c>
      <c r="C127" s="9"/>
      <c r="D127" s="15"/>
      <c r="E127" s="15"/>
      <c r="F127" s="15"/>
      <c r="G127" s="15"/>
      <c r="H127" s="7"/>
      <c r="I127" s="7"/>
      <c r="J127" s="8"/>
      <c r="K127" s="7"/>
      <c r="L127" s="8"/>
      <c r="M127" s="8"/>
    </row>
    <row r="131" spans="1:13" x14ac:dyDescent="0.25">
      <c r="A131" s="17" t="s">
        <v>70</v>
      </c>
      <c r="B131" s="226" t="s">
        <v>227</v>
      </c>
      <c r="C131" s="226"/>
      <c r="D131" s="226"/>
      <c r="E131" s="226"/>
      <c r="F131" s="226"/>
      <c r="G131" s="226"/>
      <c r="H131" s="226"/>
      <c r="I131" s="226"/>
      <c r="J131" s="226"/>
      <c r="K131" s="226"/>
      <c r="L131" s="226"/>
      <c r="M131" s="8"/>
    </row>
    <row r="132" spans="1:13" x14ac:dyDescent="0.25">
      <c r="A132" s="9"/>
      <c r="B132" s="9" t="s">
        <v>1</v>
      </c>
      <c r="C132" s="9"/>
      <c r="D132" s="15"/>
      <c r="E132" s="15"/>
      <c r="F132" s="15"/>
      <c r="G132" s="15"/>
      <c r="H132" s="7"/>
      <c r="I132" s="7"/>
      <c r="J132" s="8"/>
      <c r="K132" s="7"/>
      <c r="L132" s="8"/>
      <c r="M132" s="8"/>
    </row>
    <row r="136" spans="1:13" x14ac:dyDescent="0.25">
      <c r="A136" s="17" t="s">
        <v>75</v>
      </c>
      <c r="B136" s="226" t="s">
        <v>228</v>
      </c>
      <c r="C136" s="226"/>
      <c r="D136" s="226"/>
      <c r="E136" s="226"/>
      <c r="F136" s="226"/>
      <c r="G136" s="226"/>
      <c r="H136" s="226"/>
      <c r="I136" s="226"/>
      <c r="J136" s="226"/>
      <c r="K136" s="226"/>
      <c r="L136" s="226"/>
      <c r="M136" s="8"/>
    </row>
    <row r="137" spans="1:13" x14ac:dyDescent="0.25">
      <c r="A137" s="9"/>
      <c r="B137" s="9" t="s">
        <v>1</v>
      </c>
      <c r="C137" s="9"/>
      <c r="D137" s="15"/>
      <c r="E137" s="15"/>
      <c r="F137" s="15"/>
      <c r="G137" s="15"/>
      <c r="H137" s="7"/>
      <c r="I137" s="7"/>
      <c r="J137" s="8"/>
      <c r="K137" s="7"/>
      <c r="L137" s="8"/>
      <c r="M137" s="8"/>
    </row>
  </sheetData>
  <mergeCells count="7">
    <mergeCell ref="B136:L136"/>
    <mergeCell ref="A3:L3"/>
    <mergeCell ref="B109:L109"/>
    <mergeCell ref="B114:L114"/>
    <mergeCell ref="B121:L121"/>
    <mergeCell ref="B126:L126"/>
    <mergeCell ref="B131:L1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79F6-83FD-49A6-B6FD-E8FD3F52CFFC}">
  <dimension ref="A1:X73"/>
  <sheetViews>
    <sheetView zoomScale="110" zoomScaleNormal="110" workbookViewId="0"/>
  </sheetViews>
  <sheetFormatPr defaultColWidth="9.140625" defaultRowHeight="15.75" x14ac:dyDescent="0.25"/>
  <cols>
    <col min="1" max="1" width="10.28515625" style="4" customWidth="1"/>
    <col min="2" max="6" width="16.7109375" style="4" customWidth="1"/>
    <col min="7" max="12" width="9.140625" style="4"/>
    <col min="13" max="13" width="8.85546875" bestFit="1" customWidth="1"/>
    <col min="25" max="16384" width="9.140625" style="4"/>
  </cols>
  <sheetData>
    <row r="1" spans="1:13" ht="15.75" customHeight="1" x14ac:dyDescent="0.3">
      <c r="A1" s="1" t="s">
        <v>105</v>
      </c>
      <c r="B1" s="2"/>
      <c r="C1" s="9" t="s">
        <v>0</v>
      </c>
      <c r="D1" s="2"/>
      <c r="E1" s="2"/>
      <c r="F1" s="2"/>
      <c r="G1" s="2"/>
      <c r="H1" s="2"/>
      <c r="I1" s="2"/>
      <c r="J1" s="2"/>
      <c r="K1" s="2"/>
      <c r="L1" s="3"/>
      <c r="M1" s="3"/>
    </row>
    <row r="2" spans="1:13" ht="15.75" customHeight="1" x14ac:dyDescent="0.3">
      <c r="A2" s="1"/>
      <c r="B2" s="5"/>
      <c r="C2" s="10" t="s">
        <v>16</v>
      </c>
      <c r="D2" s="11"/>
      <c r="E2" s="11"/>
      <c r="F2" s="11"/>
      <c r="G2" s="11"/>
      <c r="H2" s="11"/>
      <c r="I2" s="12"/>
      <c r="J2" s="13"/>
      <c r="K2" s="13"/>
      <c r="L2" s="58"/>
      <c r="M2" s="58"/>
    </row>
    <row r="3" spans="1:13" ht="15.75" customHeight="1" x14ac:dyDescent="0.25">
      <c r="A3" s="5"/>
      <c r="B3" s="5"/>
      <c r="C3" s="5"/>
      <c r="D3" s="5"/>
      <c r="E3" s="5"/>
      <c r="F3" s="5"/>
      <c r="G3" s="5"/>
      <c r="H3" s="5"/>
      <c r="I3" s="5"/>
      <c r="J3" s="5"/>
      <c r="K3" s="5"/>
      <c r="L3" s="8"/>
      <c r="M3" s="3"/>
    </row>
    <row r="4" spans="1:13" x14ac:dyDescent="0.25">
      <c r="A4" s="226" t="s">
        <v>284</v>
      </c>
      <c r="B4" s="228"/>
      <c r="C4" s="228"/>
      <c r="D4" s="228"/>
      <c r="E4" s="228"/>
      <c r="F4" s="228"/>
      <c r="G4" s="228"/>
      <c r="H4" s="228"/>
      <c r="I4" s="228"/>
      <c r="J4" s="228"/>
      <c r="K4" s="228"/>
      <c r="L4" s="228"/>
      <c r="M4" s="3"/>
    </row>
    <row r="5" spans="1:13" x14ac:dyDescent="0.25">
      <c r="A5" s="136"/>
      <c r="B5" s="20" t="s">
        <v>248</v>
      </c>
      <c r="C5" s="17"/>
      <c r="D5" s="17"/>
      <c r="E5" s="17"/>
      <c r="F5" s="17"/>
      <c r="G5" s="17"/>
      <c r="H5" s="17"/>
      <c r="I5" s="17"/>
      <c r="J5" s="17"/>
      <c r="K5" s="17"/>
      <c r="L5" s="17"/>
      <c r="M5" s="3"/>
    </row>
    <row r="6" spans="1:13" x14ac:dyDescent="0.25">
      <c r="A6" s="136"/>
      <c r="B6" s="20" t="s">
        <v>249</v>
      </c>
      <c r="C6" s="17"/>
      <c r="D6" s="17"/>
      <c r="E6" s="17"/>
      <c r="F6" s="17"/>
      <c r="G6" s="17"/>
      <c r="H6" s="17"/>
      <c r="I6" s="17"/>
      <c r="J6" s="17"/>
      <c r="K6" s="17"/>
      <c r="L6" s="17"/>
      <c r="M6" s="3"/>
    </row>
    <row r="7" spans="1:13" x14ac:dyDescent="0.25">
      <c r="A7" s="25"/>
      <c r="B7" s="24"/>
      <c r="C7" s="24"/>
      <c r="D7" s="24"/>
      <c r="E7" s="24"/>
      <c r="F7" s="24"/>
      <c r="G7" s="24"/>
      <c r="H7" s="24"/>
      <c r="I7" s="24"/>
      <c r="J7" s="24"/>
      <c r="K7" s="24"/>
      <c r="L7" s="24"/>
      <c r="M7" s="3"/>
    </row>
    <row r="8" spans="1:13" ht="31.15" customHeight="1" x14ac:dyDescent="0.25">
      <c r="A8" s="226" t="s">
        <v>283</v>
      </c>
      <c r="B8" s="226"/>
      <c r="C8" s="226"/>
      <c r="D8" s="226"/>
      <c r="E8" s="226"/>
      <c r="F8" s="226"/>
      <c r="G8" s="226"/>
      <c r="H8" s="226"/>
      <c r="I8" s="226"/>
      <c r="J8" s="226"/>
      <c r="K8" s="226"/>
      <c r="L8" s="226"/>
      <c r="M8" s="3"/>
    </row>
    <row r="9" spans="1:13" x14ac:dyDescent="0.25">
      <c r="A9" s="14"/>
      <c r="B9" s="14"/>
      <c r="C9" s="14"/>
      <c r="D9" s="14"/>
      <c r="E9" s="14"/>
      <c r="F9" s="14"/>
      <c r="G9" s="14"/>
      <c r="H9" s="14"/>
      <c r="I9" s="14"/>
      <c r="J9" s="14"/>
      <c r="K9" s="14"/>
      <c r="L9" s="8"/>
      <c r="M9" s="3"/>
    </row>
    <row r="10" spans="1:13" x14ac:dyDescent="0.25">
      <c r="A10" s="17" t="s">
        <v>4</v>
      </c>
      <c r="B10" s="226" t="s">
        <v>157</v>
      </c>
      <c r="C10" s="226"/>
      <c r="D10" s="226"/>
      <c r="E10" s="226"/>
      <c r="F10" s="226"/>
      <c r="G10" s="226"/>
      <c r="H10" s="226"/>
      <c r="I10" s="226"/>
      <c r="J10" s="226"/>
      <c r="K10" s="226"/>
      <c r="L10" s="226"/>
      <c r="M10" s="3"/>
    </row>
    <row r="11" spans="1:13" x14ac:dyDescent="0.25">
      <c r="A11" s="14"/>
      <c r="B11" s="16" t="s">
        <v>3</v>
      </c>
      <c r="C11" s="13"/>
      <c r="D11" s="13"/>
      <c r="E11" s="13"/>
      <c r="F11" s="13"/>
      <c r="G11" s="13"/>
      <c r="H11" s="13"/>
      <c r="I11" s="13"/>
      <c r="J11" s="164"/>
      <c r="K11" s="164"/>
      <c r="L11" s="164"/>
      <c r="M11" s="3"/>
    </row>
    <row r="12" spans="1:13" ht="15.6" customHeight="1" x14ac:dyDescent="0.25">
      <c r="A12" s="14"/>
      <c r="B12" s="14"/>
      <c r="C12" s="14"/>
      <c r="D12" s="14"/>
      <c r="E12" s="14"/>
      <c r="F12" s="14"/>
      <c r="G12" s="14"/>
      <c r="H12" s="14"/>
      <c r="I12" s="6"/>
      <c r="J12" s="7"/>
      <c r="K12" s="7"/>
      <c r="L12" s="8"/>
      <c r="M12" s="3"/>
    </row>
    <row r="13" spans="1:13" ht="31.15" customHeight="1" x14ac:dyDescent="0.25">
      <c r="A13" s="17" t="s">
        <v>2</v>
      </c>
      <c r="B13" s="226" t="s">
        <v>158</v>
      </c>
      <c r="C13" s="226"/>
      <c r="D13" s="226"/>
      <c r="E13" s="226"/>
      <c r="F13" s="226"/>
      <c r="G13" s="226"/>
      <c r="H13" s="226"/>
      <c r="I13" s="226"/>
      <c r="J13" s="226"/>
      <c r="K13" s="226"/>
      <c r="L13" s="226"/>
      <c r="M13" s="3"/>
    </row>
    <row r="14" spans="1:13" x14ac:dyDescent="0.25">
      <c r="A14" s="14"/>
      <c r="B14" s="16" t="s">
        <v>3</v>
      </c>
      <c r="C14" s="13"/>
      <c r="D14" s="13"/>
      <c r="E14" s="13"/>
      <c r="F14" s="13"/>
      <c r="G14" s="13"/>
      <c r="H14" s="13"/>
      <c r="I14" s="13"/>
      <c r="J14" s="164"/>
      <c r="K14" s="164"/>
      <c r="L14" s="164"/>
      <c r="M14" s="3"/>
    </row>
    <row r="15" spans="1:13" x14ac:dyDescent="0.25">
      <c r="A15" s="25"/>
      <c r="B15" s="25"/>
      <c r="C15" s="25"/>
      <c r="D15" s="25"/>
      <c r="E15" s="25"/>
      <c r="F15" s="25"/>
      <c r="G15" s="25"/>
      <c r="H15" s="25"/>
      <c r="I15" s="24"/>
      <c r="J15" s="7"/>
      <c r="K15" s="7"/>
      <c r="L15" s="8"/>
      <c r="M15" s="3"/>
    </row>
    <row r="16" spans="1:13" x14ac:dyDescent="0.25">
      <c r="A16" s="17" t="s">
        <v>5</v>
      </c>
      <c r="B16" s="226" t="s">
        <v>159</v>
      </c>
      <c r="C16" s="226"/>
      <c r="D16" s="226"/>
      <c r="E16" s="226"/>
      <c r="F16" s="226"/>
      <c r="G16" s="226"/>
      <c r="H16" s="226"/>
      <c r="I16" s="226"/>
      <c r="J16" s="226"/>
      <c r="K16" s="226"/>
      <c r="L16" s="226"/>
      <c r="M16" s="3"/>
    </row>
    <row r="17" spans="1:13" x14ac:dyDescent="0.25">
      <c r="A17" s="25"/>
      <c r="B17" s="16" t="s">
        <v>3</v>
      </c>
      <c r="C17" s="13"/>
      <c r="D17" s="13"/>
      <c r="E17" s="13"/>
      <c r="F17" s="13"/>
      <c r="G17" s="13"/>
      <c r="H17" s="13"/>
      <c r="I17" s="13"/>
      <c r="J17" s="164"/>
      <c r="K17" s="164"/>
      <c r="L17" s="164"/>
      <c r="M17" s="3"/>
    </row>
    <row r="18" spans="1:13" x14ac:dyDescent="0.25">
      <c r="A18" s="19"/>
      <c r="B18" s="27"/>
      <c r="C18" s="27"/>
      <c r="D18" s="27"/>
      <c r="E18" s="28"/>
      <c r="F18" s="28"/>
      <c r="G18" s="19"/>
      <c r="H18" s="19"/>
      <c r="I18" s="19"/>
      <c r="J18" s="19"/>
      <c r="K18" s="19"/>
      <c r="L18" s="26"/>
      <c r="M18" s="3"/>
    </row>
    <row r="19" spans="1:13" x14ac:dyDescent="0.25">
      <c r="A19" s="19" t="s">
        <v>160</v>
      </c>
      <c r="B19" s="19"/>
      <c r="C19" s="19"/>
      <c r="D19" s="19"/>
      <c r="E19" s="19"/>
      <c r="F19" s="19"/>
      <c r="G19" s="19"/>
      <c r="H19" s="19"/>
      <c r="I19" s="19"/>
      <c r="J19" s="19"/>
      <c r="K19" s="19"/>
      <c r="L19" s="26"/>
      <c r="M19" s="3"/>
    </row>
    <row r="20" spans="1:13" x14ac:dyDescent="0.25">
      <c r="A20" s="19"/>
      <c r="B20" s="27"/>
      <c r="C20" s="27"/>
      <c r="D20" s="27"/>
      <c r="E20" s="28"/>
      <c r="F20" s="28"/>
      <c r="G20" s="19"/>
      <c r="H20" s="19"/>
      <c r="I20" s="19"/>
      <c r="J20" s="19"/>
      <c r="K20" s="19"/>
      <c r="L20" s="26"/>
      <c r="M20" s="3"/>
    </row>
    <row r="21" spans="1:13" ht="63" x14ac:dyDescent="0.25">
      <c r="A21" s="19"/>
      <c r="B21" s="23" t="s">
        <v>6</v>
      </c>
      <c r="C21" s="23" t="s">
        <v>88</v>
      </c>
      <c r="D21" s="23" t="s">
        <v>10</v>
      </c>
      <c r="E21" s="23" t="s">
        <v>11</v>
      </c>
      <c r="F21" s="30"/>
      <c r="G21" s="19"/>
      <c r="H21" s="19"/>
      <c r="I21" s="19"/>
      <c r="J21" s="19"/>
      <c r="K21" s="19"/>
      <c r="L21" s="26"/>
      <c r="M21" s="3"/>
    </row>
    <row r="22" spans="1:13" x14ac:dyDescent="0.25">
      <c r="A22" s="19"/>
      <c r="B22" s="36" t="s">
        <v>7</v>
      </c>
      <c r="C22" s="37">
        <v>18</v>
      </c>
      <c r="D22" s="31">
        <v>0.68</v>
      </c>
      <c r="E22" s="32">
        <v>1.71</v>
      </c>
      <c r="F22" s="30"/>
      <c r="G22" s="19"/>
      <c r="H22" s="19"/>
      <c r="I22" s="19"/>
      <c r="J22" s="19"/>
      <c r="K22" s="19"/>
      <c r="L22" s="26"/>
      <c r="M22" s="3"/>
    </row>
    <row r="23" spans="1:13" x14ac:dyDescent="0.25">
      <c r="A23" s="19"/>
      <c r="B23" s="36" t="s">
        <v>8</v>
      </c>
      <c r="C23" s="37">
        <v>30</v>
      </c>
      <c r="D23" s="31">
        <v>0.19500000000000001</v>
      </c>
      <c r="E23" s="32">
        <v>0.71499999999999997</v>
      </c>
      <c r="F23" s="18"/>
      <c r="G23" s="19"/>
      <c r="H23" s="19"/>
      <c r="I23" s="19"/>
      <c r="J23" s="19"/>
      <c r="K23" s="19"/>
      <c r="L23" s="26"/>
      <c r="M23" s="3"/>
    </row>
    <row r="24" spans="1:13" x14ac:dyDescent="0.25">
      <c r="A24" s="19"/>
      <c r="B24" s="36" t="s">
        <v>9</v>
      </c>
      <c r="C24" s="37">
        <v>42</v>
      </c>
      <c r="D24" s="31">
        <v>9.5000000000000001E-2</v>
      </c>
      <c r="E24" s="32">
        <v>0.44500000000000001</v>
      </c>
      <c r="F24" s="18"/>
      <c r="G24" s="19"/>
      <c r="H24" s="19"/>
      <c r="I24" s="19"/>
      <c r="J24" s="19"/>
      <c r="K24" s="19"/>
      <c r="L24" s="26"/>
      <c r="M24" s="3"/>
    </row>
    <row r="25" spans="1:13" x14ac:dyDescent="0.25">
      <c r="A25" s="19"/>
      <c r="B25" s="36" t="s">
        <v>12</v>
      </c>
      <c r="C25" s="37">
        <v>54</v>
      </c>
      <c r="D25" s="31">
        <v>0.03</v>
      </c>
      <c r="E25" s="32">
        <v>0.3</v>
      </c>
      <c r="F25" s="18"/>
      <c r="G25" s="19"/>
      <c r="H25" s="19"/>
      <c r="I25" s="19"/>
      <c r="J25" s="19"/>
      <c r="K25" s="19"/>
      <c r="L25" s="26"/>
      <c r="M25" s="3"/>
    </row>
    <row r="26" spans="1:13" x14ac:dyDescent="0.25">
      <c r="A26" s="19"/>
      <c r="B26" s="29"/>
      <c r="C26" s="29"/>
      <c r="D26" s="29"/>
      <c r="E26" s="18"/>
      <c r="F26" s="18"/>
      <c r="G26" s="19"/>
      <c r="H26" s="19"/>
      <c r="I26" s="19"/>
      <c r="J26" s="19"/>
      <c r="K26" s="19"/>
      <c r="L26" s="26"/>
      <c r="M26" s="3"/>
    </row>
    <row r="27" spans="1:13" x14ac:dyDescent="0.25">
      <c r="A27" s="33"/>
      <c r="B27" s="19" t="s">
        <v>13</v>
      </c>
      <c r="C27" s="29"/>
      <c r="D27" s="29"/>
      <c r="E27" s="18"/>
      <c r="F27" s="18"/>
      <c r="G27" s="19"/>
      <c r="H27" s="19"/>
      <c r="I27" s="19"/>
      <c r="J27" s="19"/>
      <c r="K27" s="19"/>
      <c r="L27" s="26"/>
      <c r="M27" s="3"/>
    </row>
    <row r="28" spans="1:13" x14ac:dyDescent="0.25">
      <c r="A28" s="19"/>
      <c r="B28" s="29"/>
      <c r="C28" s="29"/>
      <c r="D28" s="29"/>
      <c r="E28" s="18"/>
      <c r="F28" s="18"/>
      <c r="G28" s="19"/>
      <c r="H28" s="19"/>
      <c r="I28" s="19"/>
      <c r="J28" s="19"/>
      <c r="K28" s="19"/>
      <c r="L28" s="26"/>
      <c r="M28" s="3"/>
    </row>
    <row r="29" spans="1:13" x14ac:dyDescent="0.25">
      <c r="A29" s="19" t="s">
        <v>161</v>
      </c>
      <c r="B29" s="19"/>
      <c r="C29" s="19"/>
      <c r="D29" s="19"/>
      <c r="E29" s="18"/>
      <c r="F29" s="18"/>
      <c r="G29" s="19"/>
      <c r="H29" s="19"/>
      <c r="I29" s="19"/>
      <c r="J29" s="19"/>
      <c r="K29" s="19"/>
      <c r="L29" s="26"/>
      <c r="M29" s="3"/>
    </row>
    <row r="30" spans="1:13" x14ac:dyDescent="0.25">
      <c r="A30" s="19"/>
      <c r="B30" s="19"/>
      <c r="C30" s="19"/>
      <c r="D30" s="19"/>
      <c r="E30" s="18"/>
      <c r="F30" s="18"/>
      <c r="G30" s="19"/>
      <c r="H30" s="19"/>
      <c r="I30" s="19"/>
      <c r="J30" s="19"/>
      <c r="K30" s="19"/>
      <c r="L30" s="26"/>
      <c r="M30" s="3"/>
    </row>
    <row r="31" spans="1:13" ht="78" customHeight="1" x14ac:dyDescent="0.25">
      <c r="A31" s="19"/>
      <c r="B31" s="34" t="s">
        <v>229</v>
      </c>
      <c r="C31" s="34" t="s">
        <v>230</v>
      </c>
      <c r="D31" s="34" t="s">
        <v>18</v>
      </c>
      <c r="E31" s="34" t="s">
        <v>14</v>
      </c>
      <c r="F31" s="34" t="s">
        <v>15</v>
      </c>
      <c r="G31" s="19"/>
      <c r="H31" s="19"/>
      <c r="I31" s="19"/>
      <c r="J31" s="19"/>
      <c r="K31" s="19"/>
      <c r="L31" s="26"/>
      <c r="M31" s="3"/>
    </row>
    <row r="32" spans="1:13" x14ac:dyDescent="0.25">
      <c r="A32" s="19"/>
      <c r="B32" s="21">
        <v>2020</v>
      </c>
      <c r="C32" s="22">
        <v>385800</v>
      </c>
      <c r="D32" s="21">
        <v>1</v>
      </c>
      <c r="E32" s="22">
        <v>85500</v>
      </c>
      <c r="F32" s="22">
        <v>375200</v>
      </c>
      <c r="G32" s="19"/>
      <c r="H32" s="19"/>
      <c r="I32" s="19"/>
      <c r="J32" s="19"/>
      <c r="K32" s="19"/>
      <c r="L32" s="26"/>
      <c r="M32" s="3"/>
    </row>
    <row r="33" spans="1:24" x14ac:dyDescent="0.25">
      <c r="A33" s="19"/>
      <c r="B33" s="21">
        <v>2021</v>
      </c>
      <c r="C33" s="22">
        <v>371500</v>
      </c>
      <c r="D33" s="21">
        <v>0</v>
      </c>
      <c r="E33" s="22">
        <v>320100</v>
      </c>
      <c r="F33" s="21">
        <v>0</v>
      </c>
      <c r="G33" s="19"/>
      <c r="H33" s="19"/>
      <c r="I33" s="19"/>
      <c r="J33" s="19"/>
      <c r="K33" s="19"/>
      <c r="L33" s="26"/>
      <c r="M33" s="3"/>
    </row>
    <row r="34" spans="1:24" x14ac:dyDescent="0.25">
      <c r="A34" s="25"/>
      <c r="B34" s="20"/>
      <c r="C34" s="25"/>
      <c r="D34" s="25"/>
      <c r="E34" s="25"/>
      <c r="F34" s="25"/>
      <c r="G34" s="25"/>
      <c r="H34" s="25"/>
      <c r="I34" s="25"/>
      <c r="J34" s="25"/>
      <c r="K34" s="25"/>
      <c r="L34" s="8"/>
      <c r="M34" s="3"/>
    </row>
    <row r="35" spans="1:24" ht="31.15" customHeight="1" x14ac:dyDescent="0.25">
      <c r="A35" s="17" t="s">
        <v>23</v>
      </c>
      <c r="B35" s="227" t="s">
        <v>162</v>
      </c>
      <c r="C35" s="227"/>
      <c r="D35" s="227"/>
      <c r="E35" s="227"/>
      <c r="F35" s="227"/>
      <c r="G35" s="227"/>
      <c r="H35" s="227"/>
      <c r="I35" s="227"/>
      <c r="J35" s="227"/>
      <c r="K35" s="227"/>
      <c r="L35" s="227"/>
      <c r="M35" s="3"/>
    </row>
    <row r="36" spans="1:24" x14ac:dyDescent="0.25">
      <c r="A36" s="9"/>
      <c r="B36" s="9" t="s">
        <v>1</v>
      </c>
      <c r="C36" s="9"/>
      <c r="D36" s="15"/>
      <c r="E36" s="15"/>
      <c r="F36" s="15"/>
      <c r="G36" s="15"/>
      <c r="H36" s="7"/>
      <c r="I36" s="7"/>
      <c r="J36" s="8"/>
      <c r="K36" s="7"/>
      <c r="L36" s="8"/>
      <c r="M36" s="3"/>
    </row>
    <row r="37" spans="1:24" ht="15.75" customHeight="1" x14ac:dyDescent="0.25">
      <c r="M37" s="4"/>
      <c r="N37" s="4"/>
      <c r="O37" s="4"/>
      <c r="P37" s="4"/>
      <c r="Q37" s="4"/>
      <c r="R37" s="4"/>
      <c r="S37" s="4"/>
      <c r="T37" s="4"/>
      <c r="U37" s="4"/>
      <c r="V37" s="4"/>
      <c r="W37" s="4"/>
      <c r="X37" s="4"/>
    </row>
    <row r="38" spans="1:24" x14ac:dyDescent="0.25">
      <c r="M38" s="4"/>
      <c r="N38" s="4"/>
      <c r="O38" s="4"/>
      <c r="P38" s="4"/>
      <c r="Q38" s="4"/>
      <c r="R38" s="4"/>
      <c r="S38" s="4"/>
      <c r="T38" s="4"/>
      <c r="U38" s="4"/>
      <c r="V38" s="4"/>
      <c r="W38" s="4"/>
      <c r="X38" s="4"/>
    </row>
    <row r="39" spans="1:24" x14ac:dyDescent="0.25">
      <c r="M39" s="4"/>
      <c r="N39" s="4"/>
      <c r="O39" s="4"/>
      <c r="P39" s="4"/>
      <c r="Q39" s="4"/>
      <c r="R39" s="4"/>
      <c r="S39" s="4"/>
      <c r="T39" s="4"/>
      <c r="U39" s="4"/>
      <c r="V39" s="4"/>
      <c r="W39" s="4"/>
      <c r="X39" s="4"/>
    </row>
    <row r="40" spans="1:24" x14ac:dyDescent="0.25">
      <c r="M40" s="4"/>
      <c r="N40" s="4"/>
      <c r="O40" s="4"/>
      <c r="P40" s="4"/>
      <c r="Q40" s="4"/>
      <c r="R40" s="4"/>
      <c r="S40" s="4"/>
      <c r="T40" s="4"/>
      <c r="U40" s="4"/>
      <c r="V40" s="4"/>
      <c r="W40" s="4"/>
      <c r="X40" s="4"/>
    </row>
    <row r="41" spans="1:24" x14ac:dyDescent="0.25">
      <c r="M41" s="4"/>
      <c r="N41" s="4"/>
      <c r="O41" s="4"/>
      <c r="P41" s="4"/>
      <c r="Q41" s="4"/>
      <c r="R41" s="4"/>
      <c r="S41" s="4"/>
      <c r="T41" s="4"/>
      <c r="U41" s="4"/>
      <c r="V41" s="4"/>
      <c r="W41" s="4"/>
      <c r="X41" s="4"/>
    </row>
    <row r="42" spans="1:24" x14ac:dyDescent="0.25">
      <c r="M42" s="4"/>
      <c r="N42" s="4"/>
      <c r="O42" s="4"/>
      <c r="P42" s="4"/>
      <c r="Q42" s="4"/>
      <c r="R42" s="4"/>
      <c r="S42" s="4"/>
      <c r="T42" s="4"/>
      <c r="U42" s="4"/>
      <c r="V42" s="4"/>
      <c r="W42" s="4"/>
      <c r="X42" s="4"/>
    </row>
    <row r="43" spans="1:24" x14ac:dyDescent="0.25">
      <c r="M43" s="4"/>
      <c r="N43" s="4"/>
      <c r="O43" s="4"/>
      <c r="P43" s="4"/>
      <c r="Q43" s="4"/>
      <c r="R43" s="4"/>
      <c r="S43" s="4"/>
      <c r="T43" s="4"/>
      <c r="U43" s="4"/>
      <c r="V43" s="4"/>
      <c r="W43" s="4"/>
      <c r="X43" s="4"/>
    </row>
    <row r="44" spans="1:24" x14ac:dyDescent="0.25">
      <c r="M44" s="4"/>
      <c r="N44" s="4"/>
      <c r="O44" s="4"/>
      <c r="P44" s="4"/>
      <c r="Q44" s="4"/>
      <c r="R44" s="4"/>
      <c r="S44" s="4"/>
      <c r="T44" s="4"/>
      <c r="U44" s="4"/>
      <c r="V44" s="4"/>
      <c r="W44" s="4"/>
      <c r="X44" s="4"/>
    </row>
    <row r="45" spans="1:24" x14ac:dyDescent="0.25">
      <c r="M45" s="4"/>
      <c r="N45" s="4"/>
      <c r="O45" s="4"/>
      <c r="P45" s="4"/>
      <c r="Q45" s="4"/>
      <c r="R45" s="4"/>
      <c r="S45" s="4"/>
      <c r="T45" s="4"/>
      <c r="U45" s="4"/>
      <c r="V45" s="4"/>
      <c r="W45" s="4"/>
      <c r="X45" s="4"/>
    </row>
    <row r="46" spans="1:24" x14ac:dyDescent="0.25">
      <c r="M46" s="4"/>
      <c r="N46" s="4"/>
      <c r="O46" s="4"/>
      <c r="P46" s="4"/>
      <c r="Q46" s="4"/>
      <c r="R46" s="4"/>
      <c r="S46" s="4"/>
      <c r="T46" s="4"/>
      <c r="U46" s="4"/>
      <c r="V46" s="4"/>
      <c r="W46" s="4"/>
      <c r="X46" s="4"/>
    </row>
    <row r="47" spans="1:24" x14ac:dyDescent="0.25">
      <c r="M47" s="4"/>
      <c r="N47" s="4"/>
      <c r="O47" s="4"/>
      <c r="P47" s="4"/>
      <c r="Q47" s="4"/>
      <c r="R47" s="4"/>
      <c r="S47" s="4"/>
      <c r="T47" s="4"/>
      <c r="U47" s="4"/>
      <c r="V47" s="4"/>
      <c r="W47" s="4"/>
      <c r="X47" s="4"/>
    </row>
    <row r="48" spans="1:24" x14ac:dyDescent="0.25">
      <c r="M48" s="4"/>
      <c r="N48" s="4"/>
      <c r="O48" s="4"/>
      <c r="P48" s="4"/>
      <c r="Q48" s="4"/>
      <c r="R48" s="4"/>
      <c r="S48" s="4"/>
      <c r="T48" s="4"/>
      <c r="U48" s="4"/>
      <c r="V48" s="4"/>
      <c r="W48" s="4"/>
      <c r="X48" s="4"/>
    </row>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ht="15.75" customHeight="1" x14ac:dyDescent="0.25"/>
    <row r="56" s="4" customFormat="1" ht="15.75" customHeight="1" x14ac:dyDescent="0.25"/>
    <row r="57" s="4" customFormat="1" ht="15.75" customHeight="1" x14ac:dyDescent="0.25"/>
    <row r="58" s="4" customFormat="1" ht="15.75" customHeight="1" x14ac:dyDescent="0.25"/>
    <row r="59" s="4" customFormat="1" ht="15.75" customHeight="1" x14ac:dyDescent="0.25"/>
    <row r="60" s="4" customFormat="1" ht="15.75" customHeight="1" x14ac:dyDescent="0.25"/>
    <row r="61" s="4" customFormat="1" ht="15.75" customHeight="1" x14ac:dyDescent="0.25"/>
    <row r="62" s="4" customFormat="1" ht="15.75" customHeight="1" x14ac:dyDescent="0.25"/>
    <row r="63" s="4" customFormat="1" ht="15.75" customHeight="1" x14ac:dyDescent="0.25"/>
    <row r="64" s="4" customFormat="1" ht="15.75" customHeight="1" x14ac:dyDescent="0.25"/>
    <row r="65" spans="13:24" ht="15.75" customHeight="1" x14ac:dyDescent="0.25">
      <c r="M65" s="4"/>
      <c r="N65" s="4"/>
      <c r="O65" s="4"/>
      <c r="P65" s="4"/>
      <c r="Q65" s="4"/>
      <c r="R65" s="4"/>
      <c r="S65" s="4"/>
      <c r="T65" s="4"/>
      <c r="U65" s="4"/>
      <c r="V65" s="4"/>
      <c r="W65" s="4"/>
      <c r="X65" s="4"/>
    </row>
    <row r="66" spans="13:24" ht="15.75" customHeight="1" x14ac:dyDescent="0.25">
      <c r="M66" s="4"/>
      <c r="N66" s="4"/>
      <c r="O66" s="4"/>
      <c r="P66" s="4"/>
      <c r="Q66" s="4"/>
      <c r="R66" s="4"/>
      <c r="S66" s="4"/>
      <c r="T66" s="4"/>
      <c r="U66" s="4"/>
      <c r="V66" s="4"/>
      <c r="W66" s="4"/>
      <c r="X66" s="4"/>
    </row>
    <row r="67" spans="13:24" ht="15.75" customHeight="1" x14ac:dyDescent="0.25"/>
    <row r="68" spans="13:24" ht="15.75" customHeight="1" x14ac:dyDescent="0.25"/>
    <row r="69" spans="13:24" ht="15.75" customHeight="1" x14ac:dyDescent="0.25"/>
    <row r="70" spans="13:24" ht="15.75" customHeight="1" x14ac:dyDescent="0.25"/>
    <row r="71" spans="13:24" ht="15.75" customHeight="1" x14ac:dyDescent="0.25"/>
    <row r="72" spans="13:24" ht="15.75" customHeight="1" x14ac:dyDescent="0.25"/>
    <row r="73" spans="13:24" ht="15.75" customHeight="1" x14ac:dyDescent="0.25"/>
  </sheetData>
  <mergeCells count="6">
    <mergeCell ref="B35:L35"/>
    <mergeCell ref="B10:L10"/>
    <mergeCell ref="B13:L13"/>
    <mergeCell ref="B16:L16"/>
    <mergeCell ref="A4:L4"/>
    <mergeCell ref="A8:L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D511-AB4F-4D4A-9338-8A96E4B80BBE}">
  <dimension ref="A1:AC173"/>
  <sheetViews>
    <sheetView zoomScale="110" zoomScaleNormal="110" workbookViewId="0"/>
  </sheetViews>
  <sheetFormatPr defaultColWidth="9.140625" defaultRowHeight="15.75" x14ac:dyDescent="0.25"/>
  <cols>
    <col min="1" max="1" width="11.7109375" style="4" customWidth="1"/>
    <col min="2" max="11" width="13.7109375" style="4" customWidth="1"/>
    <col min="12" max="12" width="10.7109375" style="4" customWidth="1"/>
    <col min="13" max="18" width="8.85546875" style="4" customWidth="1"/>
    <col min="19" max="19" width="10.5703125" style="4" customWidth="1"/>
    <col min="20" max="20" width="10.7109375" style="4" customWidth="1"/>
    <col min="21" max="22" width="8.85546875" style="4" customWidth="1"/>
    <col min="23" max="24" width="9.140625" style="4" bestFit="1" customWidth="1"/>
    <col min="25" max="26" width="11.5703125" style="4" bestFit="1" customWidth="1"/>
    <col min="27" max="16384" width="9.140625" style="4"/>
  </cols>
  <sheetData>
    <row r="1" spans="1:26" ht="15.75" customHeight="1" x14ac:dyDescent="0.3">
      <c r="A1" s="1" t="s">
        <v>106</v>
      </c>
      <c r="B1" s="2"/>
      <c r="C1" s="9" t="s">
        <v>0</v>
      </c>
      <c r="D1" s="2"/>
      <c r="E1" s="2"/>
      <c r="F1" s="2"/>
      <c r="G1" s="2"/>
      <c r="H1" s="2"/>
      <c r="I1" s="2"/>
      <c r="J1" s="2"/>
      <c r="K1" s="3"/>
      <c r="L1" s="3"/>
      <c r="M1" s="3"/>
      <c r="N1"/>
      <c r="O1"/>
      <c r="P1"/>
      <c r="Q1"/>
      <c r="R1"/>
      <c r="S1"/>
      <c r="T1"/>
      <c r="U1"/>
      <c r="V1"/>
      <c r="W1"/>
      <c r="X1"/>
      <c r="Y1"/>
      <c r="Z1"/>
    </row>
    <row r="2" spans="1:26" ht="15.75" customHeight="1" x14ac:dyDescent="0.3">
      <c r="A2" s="1"/>
      <c r="B2" s="2"/>
      <c r="C2" s="16" t="s">
        <v>60</v>
      </c>
      <c r="D2" s="90"/>
      <c r="E2" s="90"/>
      <c r="F2" s="90"/>
      <c r="G2" s="90"/>
      <c r="H2" s="90"/>
      <c r="I2" s="90"/>
      <c r="J2" s="90"/>
      <c r="K2" s="90"/>
      <c r="L2" s="91"/>
      <c r="M2" s="91"/>
      <c r="N2"/>
      <c r="O2"/>
      <c r="P2"/>
      <c r="Q2"/>
      <c r="R2"/>
      <c r="S2"/>
      <c r="T2"/>
      <c r="U2"/>
      <c r="V2"/>
      <c r="W2"/>
      <c r="X2"/>
      <c r="Y2"/>
      <c r="Z2"/>
    </row>
    <row r="3" spans="1:26" ht="15.75" customHeight="1" x14ac:dyDescent="0.25">
      <c r="A3" s="25"/>
      <c r="B3" s="7"/>
      <c r="C3" s="7"/>
      <c r="D3" s="7"/>
      <c r="E3" s="7"/>
      <c r="F3" s="7"/>
      <c r="G3" s="7"/>
      <c r="H3" s="92"/>
      <c r="I3" s="92"/>
      <c r="J3" s="15"/>
      <c r="K3" s="15"/>
      <c r="L3" s="15"/>
      <c r="M3" s="15"/>
      <c r="N3"/>
      <c r="O3"/>
      <c r="P3"/>
      <c r="Q3"/>
      <c r="R3"/>
      <c r="S3"/>
      <c r="T3"/>
      <c r="U3"/>
      <c r="V3"/>
      <c r="W3"/>
      <c r="X3"/>
      <c r="Y3"/>
      <c r="Z3"/>
    </row>
    <row r="4" spans="1:26" ht="31.5" customHeight="1" x14ac:dyDescent="0.25">
      <c r="A4" s="211" t="s">
        <v>163</v>
      </c>
      <c r="B4" s="211"/>
      <c r="C4" s="211"/>
      <c r="D4" s="211"/>
      <c r="E4" s="211"/>
      <c r="F4" s="211"/>
      <c r="G4" s="211"/>
      <c r="H4" s="211"/>
      <c r="I4" s="211"/>
      <c r="J4" s="211"/>
      <c r="K4" s="211"/>
      <c r="L4" s="211"/>
      <c r="M4" s="15"/>
      <c r="W4"/>
      <c r="X4"/>
      <c r="Y4"/>
      <c r="Z4"/>
    </row>
    <row r="5" spans="1:26" x14ac:dyDescent="0.25">
      <c r="A5" s="7"/>
      <c r="B5" s="102"/>
      <c r="C5" s="8"/>
      <c r="D5" s="8"/>
      <c r="E5" s="8"/>
      <c r="F5" s="8"/>
      <c r="G5" s="8"/>
      <c r="H5" s="8"/>
      <c r="I5" s="8"/>
      <c r="J5" s="8"/>
      <c r="K5" s="8"/>
      <c r="L5" s="8"/>
      <c r="M5" s="15"/>
      <c r="N5"/>
      <c r="O5"/>
      <c r="P5"/>
      <c r="Q5"/>
      <c r="R5"/>
      <c r="S5"/>
      <c r="T5"/>
      <c r="U5"/>
      <c r="V5"/>
      <c r="W5"/>
      <c r="X5"/>
      <c r="Y5"/>
      <c r="Z5"/>
    </row>
    <row r="6" spans="1:26" x14ac:dyDescent="0.25">
      <c r="A6" s="7" t="s">
        <v>4</v>
      </c>
      <c r="B6" s="7" t="s">
        <v>301</v>
      </c>
      <c r="C6" s="7"/>
      <c r="D6" s="7"/>
      <c r="E6" s="7"/>
      <c r="F6" s="7"/>
      <c r="G6" s="7"/>
      <c r="H6" s="7"/>
      <c r="I6" s="8"/>
      <c r="J6" s="8"/>
      <c r="K6" s="8"/>
      <c r="L6" s="8"/>
      <c r="M6" s="15"/>
      <c r="N6"/>
      <c r="O6"/>
      <c r="P6"/>
      <c r="Q6"/>
      <c r="R6"/>
      <c r="S6"/>
      <c r="T6"/>
      <c r="U6"/>
      <c r="V6"/>
      <c r="W6"/>
      <c r="X6"/>
      <c r="Y6"/>
      <c r="Z6"/>
    </row>
    <row r="7" spans="1:26" x14ac:dyDescent="0.25">
      <c r="A7" s="7"/>
      <c r="B7" s="16" t="s">
        <v>3</v>
      </c>
      <c r="C7" s="13"/>
      <c r="D7" s="13"/>
      <c r="E7" s="13"/>
      <c r="F7" s="103"/>
      <c r="G7" s="103"/>
      <c r="H7" s="103"/>
      <c r="I7" s="103"/>
      <c r="J7" s="103"/>
      <c r="K7" s="103"/>
      <c r="L7" s="91"/>
      <c r="M7" s="15"/>
      <c r="N7"/>
      <c r="O7"/>
      <c r="P7"/>
      <c r="Q7"/>
      <c r="R7"/>
      <c r="S7"/>
      <c r="T7"/>
      <c r="U7"/>
      <c r="V7"/>
      <c r="W7"/>
      <c r="X7"/>
      <c r="Y7"/>
      <c r="Z7"/>
    </row>
    <row r="8" spans="1:26" x14ac:dyDescent="0.25">
      <c r="A8" s="7"/>
      <c r="B8" s="93"/>
      <c r="C8" s="93"/>
      <c r="D8" s="93"/>
      <c r="E8" s="93"/>
      <c r="F8" s="93"/>
      <c r="G8" s="93"/>
      <c r="H8" s="93"/>
      <c r="I8" s="93"/>
      <c r="J8" s="93"/>
      <c r="K8" s="93"/>
      <c r="L8" s="93"/>
      <c r="M8" s="15"/>
      <c r="N8"/>
      <c r="O8"/>
      <c r="P8"/>
      <c r="Q8"/>
      <c r="R8"/>
      <c r="S8"/>
      <c r="T8"/>
      <c r="U8"/>
      <c r="V8"/>
      <c r="W8"/>
      <c r="X8"/>
      <c r="Y8"/>
      <c r="Z8"/>
    </row>
    <row r="9" spans="1:26" x14ac:dyDescent="0.25">
      <c r="A9" s="7" t="s">
        <v>285</v>
      </c>
      <c r="B9" s="93"/>
      <c r="C9" s="93"/>
      <c r="D9" s="93"/>
      <c r="E9" s="93"/>
      <c r="F9" s="93"/>
      <c r="G9" s="93"/>
      <c r="H9" s="93"/>
      <c r="I9" s="93"/>
      <c r="J9" s="93"/>
      <c r="K9" s="93"/>
      <c r="L9" s="93"/>
      <c r="M9" s="15"/>
      <c r="N9"/>
      <c r="O9"/>
      <c r="P9"/>
      <c r="Q9"/>
      <c r="R9"/>
      <c r="S9"/>
      <c r="T9"/>
      <c r="U9"/>
      <c r="V9"/>
      <c r="W9"/>
      <c r="X9"/>
      <c r="Y9"/>
      <c r="Z9"/>
    </row>
    <row r="10" spans="1:26" x14ac:dyDescent="0.25">
      <c r="A10" s="93"/>
      <c r="B10" s="93"/>
      <c r="C10" s="93"/>
      <c r="D10" s="93"/>
      <c r="E10" s="93"/>
      <c r="F10" s="93"/>
      <c r="G10" s="93"/>
      <c r="H10" s="93"/>
      <c r="I10" s="93"/>
      <c r="J10" s="93"/>
      <c r="K10" s="93"/>
      <c r="L10" s="93"/>
      <c r="M10" s="15"/>
      <c r="N10"/>
      <c r="O10"/>
      <c r="P10"/>
      <c r="Q10"/>
      <c r="R10"/>
      <c r="S10"/>
      <c r="T10"/>
      <c r="U10"/>
      <c r="V10"/>
      <c r="W10"/>
      <c r="X10"/>
      <c r="Y10"/>
      <c r="Z10"/>
    </row>
    <row r="11" spans="1:26" x14ac:dyDescent="0.25">
      <c r="A11" s="7" t="s">
        <v>2</v>
      </c>
      <c r="B11" s="7" t="s">
        <v>288</v>
      </c>
      <c r="C11" s="7"/>
      <c r="D11" s="7"/>
      <c r="E11" s="7"/>
      <c r="F11" s="7"/>
      <c r="G11" s="7"/>
      <c r="H11" s="7"/>
      <c r="I11" s="8"/>
      <c r="J11" s="8"/>
      <c r="K11" s="8"/>
      <c r="L11" s="8"/>
      <c r="M11" s="15"/>
      <c r="N11"/>
      <c r="O11"/>
      <c r="P11"/>
      <c r="Q11"/>
      <c r="R11"/>
      <c r="S11"/>
      <c r="T11"/>
      <c r="U11"/>
      <c r="V11"/>
      <c r="W11"/>
      <c r="X11"/>
      <c r="Y11"/>
      <c r="Z11"/>
    </row>
    <row r="12" spans="1:26" x14ac:dyDescent="0.25">
      <c r="A12" s="7"/>
      <c r="B12" s="16" t="s">
        <v>3</v>
      </c>
      <c r="C12" s="13"/>
      <c r="D12" s="13"/>
      <c r="E12" s="13"/>
      <c r="F12" s="103"/>
      <c r="G12" s="103"/>
      <c r="H12" s="103"/>
      <c r="I12" s="103"/>
      <c r="J12" s="103"/>
      <c r="K12" s="103"/>
      <c r="L12" s="91"/>
      <c r="M12" s="15"/>
      <c r="N12"/>
      <c r="O12"/>
      <c r="P12"/>
      <c r="Q12"/>
      <c r="R12"/>
      <c r="S12"/>
      <c r="T12"/>
      <c r="U12"/>
      <c r="V12"/>
      <c r="W12"/>
      <c r="X12"/>
      <c r="Y12"/>
      <c r="Z12"/>
    </row>
    <row r="13" spans="1:26" x14ac:dyDescent="0.25">
      <c r="A13" s="7"/>
      <c r="B13" s="9"/>
      <c r="C13" s="7"/>
      <c r="D13" s="7"/>
      <c r="E13" s="7"/>
      <c r="F13" s="104"/>
      <c r="G13" s="104"/>
      <c r="H13" s="104"/>
      <c r="I13" s="104"/>
      <c r="J13" s="104"/>
      <c r="K13" s="104"/>
      <c r="L13" s="8"/>
      <c r="M13" s="15"/>
      <c r="N13"/>
      <c r="O13"/>
      <c r="P13"/>
      <c r="Q13"/>
      <c r="R13"/>
      <c r="S13"/>
      <c r="T13"/>
      <c r="U13"/>
      <c r="V13"/>
      <c r="W13"/>
      <c r="X13"/>
      <c r="Y13"/>
      <c r="Z13"/>
    </row>
    <row r="14" spans="1:26" x14ac:dyDescent="0.25">
      <c r="A14" s="7" t="s">
        <v>164</v>
      </c>
      <c r="B14" s="9"/>
      <c r="C14" s="7"/>
      <c r="D14" s="7"/>
      <c r="E14" s="7"/>
      <c r="F14" s="104"/>
      <c r="G14" s="104"/>
      <c r="H14" s="104"/>
      <c r="I14" s="104"/>
      <c r="J14" s="104"/>
      <c r="K14" s="104"/>
      <c r="L14" s="8"/>
      <c r="M14" s="15"/>
      <c r="N14"/>
      <c r="O14"/>
      <c r="P14"/>
      <c r="Q14"/>
      <c r="R14"/>
      <c r="S14"/>
      <c r="T14"/>
      <c r="U14"/>
      <c r="V14"/>
      <c r="W14"/>
      <c r="X14"/>
      <c r="Y14"/>
      <c r="Z14"/>
    </row>
    <row r="15" spans="1:26" x14ac:dyDescent="0.25">
      <c r="A15" s="7"/>
      <c r="B15" s="9"/>
      <c r="C15" s="7"/>
      <c r="D15" s="7"/>
      <c r="E15" s="7"/>
      <c r="F15" s="104"/>
      <c r="G15" s="104"/>
      <c r="H15" s="104"/>
      <c r="I15" s="104"/>
      <c r="J15" s="104"/>
      <c r="K15" s="104"/>
      <c r="L15" s="8"/>
      <c r="M15" s="15"/>
      <c r="N15"/>
      <c r="O15"/>
      <c r="P15"/>
      <c r="Q15"/>
      <c r="R15"/>
      <c r="S15"/>
      <c r="T15"/>
      <c r="U15"/>
      <c r="V15"/>
      <c r="W15"/>
      <c r="X15"/>
      <c r="Y15"/>
      <c r="Z15"/>
    </row>
    <row r="16" spans="1:26" x14ac:dyDescent="0.25">
      <c r="A16" s="220" t="s">
        <v>93</v>
      </c>
      <c r="B16" s="232" t="s">
        <v>286</v>
      </c>
      <c r="C16" s="233"/>
      <c r="D16" s="7"/>
      <c r="E16" s="7"/>
      <c r="F16" s="104"/>
      <c r="G16" s="104"/>
      <c r="H16" s="104"/>
      <c r="I16" s="104"/>
      <c r="J16" s="104"/>
      <c r="K16" s="104"/>
      <c r="L16" s="8"/>
      <c r="M16" s="15"/>
      <c r="N16"/>
      <c r="O16"/>
      <c r="P16"/>
      <c r="Q16"/>
      <c r="R16"/>
      <c r="S16"/>
      <c r="T16"/>
      <c r="U16"/>
      <c r="V16"/>
      <c r="W16"/>
      <c r="X16"/>
      <c r="Y16"/>
      <c r="Z16"/>
    </row>
    <row r="17" spans="1:26" x14ac:dyDescent="0.25">
      <c r="A17" s="220"/>
      <c r="B17" s="234"/>
      <c r="C17" s="235"/>
      <c r="D17" s="7"/>
      <c r="E17" s="7"/>
      <c r="F17" s="104"/>
      <c r="G17" s="104"/>
      <c r="H17" s="104"/>
      <c r="I17" s="104"/>
      <c r="J17" s="104"/>
      <c r="K17" s="104"/>
      <c r="L17" s="8"/>
      <c r="M17" s="15"/>
      <c r="N17"/>
      <c r="O17"/>
      <c r="P17"/>
      <c r="Q17"/>
      <c r="R17"/>
      <c r="S17"/>
      <c r="T17"/>
      <c r="U17"/>
      <c r="V17"/>
      <c r="W17"/>
      <c r="X17"/>
      <c r="Y17"/>
      <c r="Z17"/>
    </row>
    <row r="18" spans="1:26" ht="31.5" x14ac:dyDescent="0.25">
      <c r="A18" s="220"/>
      <c r="B18" s="108" t="s">
        <v>94</v>
      </c>
      <c r="C18" s="108" t="s">
        <v>95</v>
      </c>
      <c r="D18" s="7"/>
      <c r="E18" s="7"/>
      <c r="F18" s="104"/>
      <c r="G18" s="104"/>
      <c r="H18" s="104"/>
      <c r="I18" s="104"/>
      <c r="J18" s="104"/>
      <c r="K18" s="104"/>
      <c r="L18" s="8"/>
      <c r="M18" s="15"/>
      <c r="N18"/>
      <c r="O18"/>
      <c r="P18"/>
      <c r="Q18"/>
      <c r="R18"/>
      <c r="S18"/>
      <c r="T18"/>
      <c r="U18"/>
      <c r="V18"/>
      <c r="W18"/>
      <c r="X18"/>
      <c r="Y18"/>
      <c r="Z18"/>
    </row>
    <row r="19" spans="1:26" x14ac:dyDescent="0.25">
      <c r="A19" s="115" t="s">
        <v>96</v>
      </c>
      <c r="B19" s="158">
        <v>0.22500000000000001</v>
      </c>
      <c r="C19" s="158">
        <v>0.3</v>
      </c>
      <c r="D19" s="7"/>
      <c r="E19" s="7"/>
      <c r="F19" s="104"/>
      <c r="G19" s="104"/>
      <c r="H19" s="104"/>
      <c r="I19" s="104"/>
      <c r="J19" s="104"/>
      <c r="K19" s="104"/>
      <c r="L19" s="8"/>
      <c r="M19" s="15"/>
      <c r="N19"/>
      <c r="O19"/>
      <c r="P19"/>
      <c r="Q19"/>
      <c r="R19"/>
      <c r="S19"/>
      <c r="T19"/>
      <c r="U19"/>
      <c r="V19"/>
      <c r="W19"/>
      <c r="X19"/>
      <c r="Y19"/>
      <c r="Z19"/>
    </row>
    <row r="20" spans="1:26" x14ac:dyDescent="0.25">
      <c r="A20" s="115" t="s">
        <v>97</v>
      </c>
      <c r="B20" s="158">
        <v>0.4</v>
      </c>
      <c r="C20" s="158">
        <v>7.4999999999999997E-2</v>
      </c>
      <c r="D20" s="7"/>
      <c r="E20" s="7"/>
      <c r="F20" s="104"/>
      <c r="G20" s="104"/>
      <c r="H20" s="104"/>
      <c r="I20" s="104"/>
      <c r="J20" s="104"/>
      <c r="K20" s="104"/>
      <c r="L20" s="8"/>
      <c r="M20" s="15"/>
      <c r="N20"/>
      <c r="O20"/>
      <c r="P20"/>
      <c r="Q20"/>
      <c r="R20"/>
      <c r="S20"/>
      <c r="T20"/>
      <c r="U20"/>
      <c r="V20"/>
      <c r="W20"/>
      <c r="X20"/>
      <c r="Y20"/>
      <c r="Z20"/>
    </row>
    <row r="21" spans="1:26" x14ac:dyDescent="0.25">
      <c r="A21" s="7"/>
      <c r="B21" s="9"/>
      <c r="C21" s="7"/>
      <c r="D21" s="7"/>
      <c r="E21" s="7"/>
      <c r="F21" s="104"/>
      <c r="G21" s="104"/>
      <c r="H21" s="104"/>
      <c r="I21" s="104"/>
      <c r="J21" s="104"/>
      <c r="K21" s="104"/>
      <c r="L21" s="8"/>
      <c r="M21" s="15"/>
      <c r="N21"/>
      <c r="O21"/>
      <c r="P21"/>
      <c r="Q21"/>
      <c r="R21"/>
      <c r="S21"/>
      <c r="T21"/>
      <c r="U21"/>
      <c r="V21"/>
      <c r="W21"/>
      <c r="X21"/>
      <c r="Y21"/>
      <c r="Z21"/>
    </row>
    <row r="22" spans="1:26" x14ac:dyDescent="0.25">
      <c r="A22" s="220" t="s">
        <v>93</v>
      </c>
      <c r="B22" s="208" t="s">
        <v>98</v>
      </c>
      <c r="C22" s="208"/>
      <c r="D22" s="208"/>
      <c r="E22" s="208"/>
      <c r="F22" s="208"/>
      <c r="G22" s="104"/>
      <c r="H22" s="104"/>
      <c r="I22" s="104"/>
      <c r="J22" s="104"/>
      <c r="K22" s="104"/>
      <c r="L22" s="8"/>
      <c r="M22" s="15"/>
      <c r="N22"/>
      <c r="O22"/>
      <c r="P22"/>
      <c r="Q22"/>
      <c r="R22"/>
      <c r="S22"/>
      <c r="T22"/>
      <c r="U22"/>
      <c r="V22"/>
      <c r="W22"/>
      <c r="X22"/>
      <c r="Y22"/>
      <c r="Z22"/>
    </row>
    <row r="23" spans="1:26" x14ac:dyDescent="0.25">
      <c r="A23" s="220"/>
      <c r="B23" s="208" t="s">
        <v>99</v>
      </c>
      <c r="C23" s="208"/>
      <c r="D23" s="208" t="s">
        <v>100</v>
      </c>
      <c r="E23" s="208"/>
      <c r="F23" s="220" t="s">
        <v>101</v>
      </c>
      <c r="G23" s="104"/>
      <c r="H23" s="104"/>
      <c r="I23" s="104"/>
      <c r="J23" s="104"/>
      <c r="K23" s="104"/>
      <c r="L23" s="8"/>
      <c r="M23" s="15"/>
      <c r="N23"/>
      <c r="O23"/>
      <c r="P23"/>
      <c r="Q23"/>
      <c r="R23"/>
      <c r="S23"/>
      <c r="T23"/>
      <c r="U23"/>
      <c r="V23"/>
      <c r="W23"/>
      <c r="X23"/>
      <c r="Y23"/>
      <c r="Z23"/>
    </row>
    <row r="24" spans="1:26" ht="31.5" x14ac:dyDescent="0.25">
      <c r="A24" s="220"/>
      <c r="B24" s="108" t="s">
        <v>94</v>
      </c>
      <c r="C24" s="108" t="s">
        <v>95</v>
      </c>
      <c r="D24" s="108" t="s">
        <v>94</v>
      </c>
      <c r="E24" s="108" t="s">
        <v>95</v>
      </c>
      <c r="F24" s="220"/>
      <c r="G24" s="104"/>
      <c r="H24" s="104"/>
      <c r="I24" s="104"/>
      <c r="J24" s="104"/>
      <c r="K24" s="104"/>
      <c r="L24" s="8"/>
      <c r="M24" s="15"/>
      <c r="N24"/>
      <c r="O24"/>
      <c r="P24"/>
      <c r="Q24"/>
      <c r="R24"/>
      <c r="S24"/>
      <c r="T24"/>
      <c r="U24"/>
      <c r="V24"/>
      <c r="W24"/>
      <c r="X24"/>
      <c r="Y24"/>
      <c r="Z24"/>
    </row>
    <row r="25" spans="1:26" x14ac:dyDescent="0.25">
      <c r="A25" s="115" t="s">
        <v>96</v>
      </c>
      <c r="B25" s="116">
        <v>0.08</v>
      </c>
      <c r="C25" s="116">
        <v>0.05</v>
      </c>
      <c r="D25" s="116">
        <v>0.04</v>
      </c>
      <c r="E25" s="116">
        <v>0.06</v>
      </c>
      <c r="F25" s="116">
        <v>3.5000000000000003E-2</v>
      </c>
      <c r="G25" s="104"/>
      <c r="H25" s="104"/>
      <c r="I25" s="104"/>
      <c r="J25" s="104"/>
      <c r="K25" s="104"/>
      <c r="L25" s="8"/>
      <c r="M25" s="15"/>
      <c r="N25"/>
      <c r="O25"/>
      <c r="P25"/>
      <c r="Q25"/>
      <c r="R25"/>
      <c r="S25"/>
      <c r="T25"/>
      <c r="U25"/>
      <c r="V25"/>
      <c r="W25"/>
      <c r="X25"/>
      <c r="Y25"/>
      <c r="Z25"/>
    </row>
    <row r="26" spans="1:26" x14ac:dyDescent="0.25">
      <c r="A26" s="115" t="s">
        <v>97</v>
      </c>
      <c r="B26" s="116">
        <v>0.06</v>
      </c>
      <c r="C26" s="116">
        <v>0.1</v>
      </c>
      <c r="D26" s="116">
        <v>0.1</v>
      </c>
      <c r="E26" s="116">
        <v>0.125</v>
      </c>
      <c r="F26" s="116">
        <v>0.06</v>
      </c>
      <c r="G26" s="104"/>
      <c r="H26" s="104"/>
      <c r="I26" s="104"/>
      <c r="J26" s="104"/>
      <c r="K26" s="104"/>
      <c r="L26" s="8"/>
      <c r="M26" s="15"/>
      <c r="N26"/>
      <c r="O26"/>
      <c r="P26"/>
      <c r="Q26"/>
      <c r="R26"/>
      <c r="S26"/>
      <c r="T26"/>
      <c r="U26"/>
      <c r="V26"/>
      <c r="W26"/>
      <c r="X26"/>
      <c r="Y26"/>
      <c r="Z26"/>
    </row>
    <row r="27" spans="1:26" x14ac:dyDescent="0.25">
      <c r="A27" s="115" t="s">
        <v>17</v>
      </c>
      <c r="B27" s="230" t="s">
        <v>85</v>
      </c>
      <c r="C27" s="231"/>
      <c r="D27" s="116">
        <v>7.0499999999999993E-2</v>
      </c>
      <c r="E27" s="159" t="s">
        <v>86</v>
      </c>
      <c r="F27" s="159" t="s">
        <v>87</v>
      </c>
      <c r="G27" s="104"/>
      <c r="H27" s="104"/>
      <c r="I27" s="104"/>
      <c r="J27" s="104"/>
      <c r="K27" s="104"/>
      <c r="L27" s="8"/>
      <c r="M27" s="15"/>
      <c r="N27"/>
      <c r="O27"/>
      <c r="P27"/>
      <c r="Q27"/>
      <c r="R27"/>
      <c r="S27"/>
      <c r="T27"/>
      <c r="U27"/>
      <c r="V27"/>
      <c r="W27"/>
      <c r="X27"/>
      <c r="Y27"/>
      <c r="Z27"/>
    </row>
    <row r="28" spans="1:26" x14ac:dyDescent="0.25">
      <c r="A28" s="19"/>
      <c r="B28" s="122"/>
      <c r="C28" s="122"/>
      <c r="D28" s="122"/>
      <c r="E28" s="122"/>
      <c r="F28" s="122"/>
      <c r="G28" s="104"/>
      <c r="H28" s="104"/>
      <c r="I28" s="104"/>
      <c r="J28" s="104"/>
      <c r="K28" s="104"/>
      <c r="L28" s="8"/>
      <c r="M28" s="15"/>
      <c r="N28"/>
      <c r="O28"/>
      <c r="P28"/>
      <c r="Q28"/>
      <c r="R28"/>
      <c r="S28"/>
      <c r="T28"/>
      <c r="U28"/>
      <c r="V28"/>
      <c r="W28"/>
      <c r="X28"/>
      <c r="Y28"/>
      <c r="Z28"/>
    </row>
    <row r="29" spans="1:26" x14ac:dyDescent="0.25">
      <c r="A29" s="20" t="s">
        <v>102</v>
      </c>
      <c r="B29" s="122"/>
      <c r="C29" s="122"/>
      <c r="D29" s="122"/>
      <c r="E29" s="122"/>
      <c r="F29" s="122"/>
      <c r="G29" s="104"/>
      <c r="H29" s="104"/>
      <c r="I29" s="104"/>
      <c r="J29" s="104"/>
      <c r="K29" s="104"/>
      <c r="L29" s="8"/>
      <c r="M29" s="15"/>
      <c r="N29"/>
      <c r="O29"/>
      <c r="P29"/>
      <c r="Q29"/>
      <c r="R29"/>
      <c r="S29"/>
      <c r="T29"/>
      <c r="U29"/>
      <c r="V29"/>
      <c r="W29"/>
      <c r="X29"/>
      <c r="Y29"/>
      <c r="Z29"/>
    </row>
    <row r="30" spans="1:26" x14ac:dyDescent="0.25">
      <c r="A30" s="20" t="s">
        <v>103</v>
      </c>
      <c r="B30" s="122"/>
      <c r="C30" s="122"/>
      <c r="D30" s="122"/>
      <c r="E30" s="122"/>
      <c r="F30" s="122"/>
      <c r="G30" s="104"/>
      <c r="H30" s="104"/>
      <c r="I30" s="104"/>
      <c r="J30" s="104"/>
      <c r="K30" s="104"/>
      <c r="L30" s="191"/>
      <c r="M30" s="15"/>
      <c r="N30"/>
      <c r="O30"/>
      <c r="P30"/>
      <c r="Q30"/>
      <c r="R30"/>
      <c r="S30"/>
      <c r="T30"/>
      <c r="U30"/>
      <c r="V30"/>
      <c r="W30"/>
      <c r="X30"/>
      <c r="Y30"/>
      <c r="Z30"/>
    </row>
    <row r="31" spans="1:26" s="120" customFormat="1" x14ac:dyDescent="0.25">
      <c r="A31" s="117"/>
      <c r="B31" s="118"/>
      <c r="C31" s="118"/>
      <c r="D31" s="118"/>
      <c r="E31" s="118"/>
      <c r="F31" s="118"/>
      <c r="G31" s="104"/>
      <c r="H31" s="104"/>
      <c r="I31" s="104"/>
      <c r="J31" s="192"/>
      <c r="K31" s="193"/>
      <c r="L31" s="194" t="s">
        <v>250</v>
      </c>
      <c r="M31" s="229">
        <v>0.3</v>
      </c>
      <c r="N31" s="121"/>
      <c r="O31" s="121"/>
      <c r="P31" s="121"/>
      <c r="Q31" s="121"/>
      <c r="R31" s="121"/>
      <c r="S31" s="121"/>
      <c r="T31" s="121"/>
      <c r="U31" s="121"/>
      <c r="V31" s="121"/>
      <c r="W31" s="121"/>
      <c r="X31" s="121"/>
      <c r="Y31" s="121"/>
      <c r="Z31" s="121"/>
    </row>
    <row r="32" spans="1:26" x14ac:dyDescent="0.25">
      <c r="A32" s="179" t="s">
        <v>287</v>
      </c>
      <c r="B32" s="179"/>
      <c r="C32" s="7"/>
      <c r="D32" s="7"/>
      <c r="E32" s="7"/>
      <c r="F32" s="7"/>
      <c r="G32" s="7"/>
      <c r="H32" s="7"/>
      <c r="I32" s="8"/>
      <c r="J32" s="195"/>
      <c r="K32" s="196"/>
      <c r="L32" s="197" t="s">
        <v>251</v>
      </c>
      <c r="M32" s="229"/>
      <c r="N32"/>
      <c r="O32"/>
      <c r="P32"/>
      <c r="Q32"/>
      <c r="R32"/>
      <c r="S32"/>
      <c r="T32"/>
      <c r="U32"/>
      <c r="V32"/>
      <c r="W32"/>
      <c r="X32"/>
      <c r="Y32"/>
      <c r="Z32"/>
    </row>
    <row r="33" spans="1:29" x14ac:dyDescent="0.25">
      <c r="A33" s="163" t="s">
        <v>89</v>
      </c>
      <c r="B33" s="101" t="s">
        <v>166</v>
      </c>
      <c r="C33" s="7"/>
      <c r="D33" s="7"/>
      <c r="E33" s="7"/>
      <c r="F33" s="7"/>
      <c r="G33" s="7"/>
      <c r="H33" s="7"/>
      <c r="I33" s="8"/>
      <c r="J33" s="8"/>
      <c r="K33" s="8"/>
      <c r="L33" s="8"/>
      <c r="M33" s="15"/>
      <c r="N33"/>
      <c r="O33"/>
      <c r="P33"/>
      <c r="Q33"/>
      <c r="R33"/>
      <c r="S33"/>
      <c r="T33"/>
      <c r="U33"/>
      <c r="V33"/>
      <c r="W33"/>
      <c r="X33"/>
      <c r="Y33"/>
      <c r="Z33"/>
    </row>
    <row r="34" spans="1:29" x14ac:dyDescent="0.25">
      <c r="A34" s="163" t="s">
        <v>90</v>
      </c>
      <c r="B34" s="101" t="s">
        <v>167</v>
      </c>
      <c r="C34" s="7"/>
      <c r="D34" s="7"/>
      <c r="E34" s="7"/>
      <c r="F34" s="7"/>
      <c r="G34" s="7"/>
      <c r="H34" s="7"/>
      <c r="I34" s="8"/>
      <c r="J34" s="8"/>
      <c r="K34" s="8"/>
      <c r="L34" s="8"/>
      <c r="M34" s="15"/>
      <c r="N34"/>
      <c r="O34"/>
      <c r="P34"/>
      <c r="Q34"/>
      <c r="R34"/>
      <c r="S34"/>
      <c r="T34"/>
      <c r="U34"/>
      <c r="V34"/>
      <c r="W34"/>
      <c r="X34"/>
      <c r="Y34"/>
      <c r="Z34"/>
    </row>
    <row r="35" spans="1:29" x14ac:dyDescent="0.25">
      <c r="A35" s="163" t="s">
        <v>91</v>
      </c>
      <c r="B35" s="101" t="s">
        <v>168</v>
      </c>
      <c r="C35" s="7"/>
      <c r="D35" s="7"/>
      <c r="E35" s="7"/>
      <c r="F35" s="7"/>
      <c r="G35" s="7"/>
      <c r="H35" s="7"/>
      <c r="I35" s="8"/>
      <c r="J35" s="8"/>
      <c r="K35" s="8"/>
      <c r="L35" s="8"/>
      <c r="M35" s="15"/>
      <c r="N35"/>
      <c r="O35"/>
      <c r="P35"/>
      <c r="Q35"/>
      <c r="R35"/>
      <c r="S35"/>
      <c r="T35"/>
      <c r="U35"/>
      <c r="V35"/>
      <c r="W35"/>
      <c r="X35"/>
      <c r="Y35"/>
      <c r="Z35"/>
    </row>
    <row r="36" spans="1:29" x14ac:dyDescent="0.25">
      <c r="A36" s="163" t="s">
        <v>92</v>
      </c>
      <c r="B36" s="101" t="s">
        <v>169</v>
      </c>
      <c r="C36" s="7"/>
      <c r="D36" s="7"/>
      <c r="E36" s="7"/>
      <c r="F36" s="7"/>
      <c r="G36" s="7"/>
      <c r="H36" s="7"/>
      <c r="I36" s="8"/>
      <c r="J36" s="8"/>
      <c r="K36" s="8"/>
      <c r="L36" s="8"/>
      <c r="M36" s="15"/>
      <c r="N36"/>
      <c r="O36"/>
      <c r="P36"/>
      <c r="Q36"/>
      <c r="R36"/>
      <c r="S36"/>
      <c r="T36"/>
      <c r="U36"/>
      <c r="V36"/>
      <c r="W36"/>
      <c r="X36"/>
      <c r="Y36"/>
      <c r="Z36"/>
    </row>
    <row r="37" spans="1:29" x14ac:dyDescent="0.25">
      <c r="A37" s="9"/>
      <c r="B37" s="160" t="s">
        <v>165</v>
      </c>
      <c r="C37" s="160"/>
      <c r="D37" s="161"/>
      <c r="E37" s="161"/>
      <c r="F37" s="7"/>
      <c r="G37" s="7"/>
      <c r="H37" s="7"/>
      <c r="I37" s="8"/>
      <c r="J37" s="8"/>
      <c r="K37" s="8"/>
      <c r="L37" s="8"/>
      <c r="M37" s="15"/>
      <c r="N37"/>
      <c r="O37"/>
      <c r="P37"/>
      <c r="Q37"/>
      <c r="R37"/>
      <c r="S37"/>
      <c r="T37"/>
      <c r="U37"/>
      <c r="V37"/>
      <c r="W37"/>
      <c r="X37"/>
      <c r="Y37"/>
      <c r="Z37"/>
      <c r="AA37"/>
    </row>
    <row r="38" spans="1:29" x14ac:dyDescent="0.25">
      <c r="M38"/>
      <c r="N38"/>
      <c r="O38"/>
      <c r="P38"/>
      <c r="Q38"/>
      <c r="R38"/>
      <c r="S38"/>
      <c r="T38"/>
      <c r="U38"/>
      <c r="V38"/>
      <c r="W38"/>
      <c r="X38"/>
      <c r="Y38"/>
      <c r="Z38"/>
      <c r="AA38"/>
    </row>
    <row r="39" spans="1:29" x14ac:dyDescent="0.25">
      <c r="A39" s="162" t="s">
        <v>89</v>
      </c>
      <c r="B39" s="123"/>
      <c r="C39" s="187" t="s">
        <v>231</v>
      </c>
      <c r="D39" s="42"/>
      <c r="E39" s="42"/>
      <c r="F39" s="42"/>
      <c r="G39" s="42"/>
      <c r="M39"/>
      <c r="N39"/>
      <c r="O39"/>
      <c r="P39"/>
      <c r="Q39"/>
      <c r="R39"/>
      <c r="S39"/>
      <c r="T39"/>
      <c r="U39"/>
      <c r="V39"/>
      <c r="W39"/>
      <c r="X39"/>
      <c r="Y39"/>
      <c r="Z39"/>
      <c r="AA39"/>
    </row>
    <row r="40" spans="1:29" x14ac:dyDescent="0.25">
      <c r="A40" s="162"/>
      <c r="B40" s="124"/>
      <c r="C40" s="188"/>
      <c r="M40"/>
      <c r="N40"/>
      <c r="O40"/>
      <c r="P40"/>
      <c r="Q40"/>
      <c r="R40"/>
      <c r="S40"/>
      <c r="T40"/>
      <c r="U40"/>
      <c r="V40"/>
      <c r="W40"/>
      <c r="X40"/>
      <c r="Y40"/>
      <c r="Z40"/>
      <c r="AA40"/>
    </row>
    <row r="41" spans="1:29" x14ac:dyDescent="0.25">
      <c r="A41" s="162" t="s">
        <v>90</v>
      </c>
      <c r="B41" s="125"/>
      <c r="C41" s="187" t="s">
        <v>167</v>
      </c>
      <c r="M41"/>
      <c r="N41"/>
      <c r="O41"/>
      <c r="P41"/>
      <c r="Q41"/>
      <c r="R41"/>
      <c r="S41"/>
      <c r="T41"/>
      <c r="U41"/>
      <c r="V41"/>
      <c r="W41"/>
      <c r="X41"/>
      <c r="Y41"/>
      <c r="Z41"/>
      <c r="AA41"/>
    </row>
    <row r="42" spans="1:29" x14ac:dyDescent="0.25">
      <c r="A42" s="162"/>
      <c r="C42" s="188"/>
      <c r="M42"/>
      <c r="N42"/>
      <c r="O42"/>
      <c r="P42"/>
      <c r="Q42"/>
      <c r="R42"/>
      <c r="S42"/>
      <c r="T42"/>
      <c r="U42"/>
      <c r="V42"/>
      <c r="W42"/>
      <c r="X42"/>
      <c r="Y42"/>
      <c r="Z42"/>
      <c r="AA42"/>
    </row>
    <row r="43" spans="1:29" x14ac:dyDescent="0.25">
      <c r="A43" s="162" t="s">
        <v>91</v>
      </c>
      <c r="B43" s="126"/>
      <c r="C43" s="187" t="s">
        <v>232</v>
      </c>
      <c r="M43"/>
      <c r="N43"/>
      <c r="O43"/>
      <c r="P43"/>
      <c r="Q43"/>
      <c r="R43"/>
      <c r="S43"/>
      <c r="T43"/>
      <c r="U43"/>
      <c r="V43"/>
      <c r="W43"/>
      <c r="X43"/>
      <c r="Y43"/>
      <c r="Z43"/>
      <c r="AA43"/>
    </row>
    <row r="44" spans="1:29" x14ac:dyDescent="0.25">
      <c r="A44" s="162"/>
      <c r="C44" s="188"/>
      <c r="M44"/>
      <c r="N44"/>
      <c r="O44"/>
      <c r="P44"/>
      <c r="Q44"/>
      <c r="R44"/>
      <c r="S44"/>
      <c r="T44"/>
      <c r="U44"/>
      <c r="V44"/>
      <c r="W44"/>
      <c r="X44"/>
      <c r="Y44"/>
      <c r="Z44"/>
      <c r="AA44"/>
    </row>
    <row r="45" spans="1:29" x14ac:dyDescent="0.25">
      <c r="A45" s="162" t="s">
        <v>92</v>
      </c>
      <c r="B45" s="126"/>
      <c r="C45" s="187" t="s">
        <v>233</v>
      </c>
      <c r="M45"/>
      <c r="N45"/>
      <c r="O45"/>
      <c r="P45"/>
      <c r="Q45"/>
      <c r="R45"/>
      <c r="S45"/>
      <c r="T45"/>
      <c r="U45"/>
      <c r="V45"/>
      <c r="W45"/>
      <c r="X45"/>
      <c r="Y45"/>
      <c r="Z45"/>
      <c r="AA45"/>
    </row>
    <row r="46" spans="1:29" x14ac:dyDescent="0.25">
      <c r="M46"/>
      <c r="N46"/>
      <c r="O46"/>
      <c r="P46"/>
      <c r="Q46"/>
      <c r="R46"/>
      <c r="S46"/>
      <c r="T46"/>
      <c r="U46"/>
      <c r="V46"/>
      <c r="W46"/>
      <c r="X46"/>
      <c r="Y46"/>
      <c r="Z46"/>
      <c r="AA46"/>
      <c r="AB46" s="106"/>
      <c r="AC46" s="106"/>
    </row>
    <row r="47" spans="1:29" x14ac:dyDescent="0.25">
      <c r="M47"/>
      <c r="N47" s="42"/>
      <c r="O47" s="42"/>
      <c r="P47" s="42"/>
      <c r="Q47" s="42"/>
      <c r="R47" s="42"/>
      <c r="S47" s="42"/>
      <c r="T47" s="106"/>
      <c r="U47" s="106"/>
      <c r="V47" s="106"/>
      <c r="W47" s="106"/>
      <c r="X47" s="106"/>
      <c r="AB47" s="106"/>
      <c r="AC47" s="106"/>
    </row>
    <row r="48" spans="1:29" x14ac:dyDescent="0.25">
      <c r="M48"/>
      <c r="N48" s="42"/>
      <c r="O48" s="42"/>
      <c r="P48" s="42"/>
      <c r="Q48" s="42"/>
      <c r="R48" s="42"/>
      <c r="S48" s="42"/>
      <c r="T48" s="106"/>
      <c r="U48" s="106"/>
      <c r="V48" s="106"/>
      <c r="W48" s="106"/>
      <c r="X48" s="106"/>
      <c r="AB48" s="106"/>
      <c r="AC48" s="106"/>
    </row>
    <row r="49" spans="13:26" x14ac:dyDescent="0.25">
      <c r="M49"/>
      <c r="N49" s="43"/>
      <c r="O49" s="43"/>
      <c r="P49" s="43"/>
      <c r="Q49" s="43"/>
      <c r="R49" s="43"/>
      <c r="S49" s="43"/>
      <c r="T49"/>
      <c r="U49"/>
      <c r="V49"/>
      <c r="W49"/>
      <c r="X49"/>
      <c r="Y49"/>
      <c r="Z49"/>
    </row>
    <row r="50" spans="13:26" x14ac:dyDescent="0.25">
      <c r="M50"/>
      <c r="N50" s="43"/>
      <c r="O50" s="43"/>
      <c r="P50" s="43"/>
      <c r="Q50" s="43"/>
      <c r="R50" s="43"/>
      <c r="S50" s="43"/>
      <c r="T50"/>
      <c r="U50"/>
      <c r="V50"/>
      <c r="W50"/>
      <c r="X50"/>
      <c r="Y50"/>
      <c r="Z50"/>
    </row>
    <row r="51" spans="13:26" x14ac:dyDescent="0.25">
      <c r="M51"/>
      <c r="N51"/>
      <c r="O51"/>
      <c r="P51"/>
      <c r="Q51"/>
      <c r="R51"/>
      <c r="S51"/>
      <c r="T51"/>
      <c r="U51"/>
      <c r="V51"/>
      <c r="W51"/>
      <c r="X51"/>
      <c r="Y51"/>
      <c r="Z51"/>
    </row>
    <row r="52" spans="13:26" x14ac:dyDescent="0.25">
      <c r="M52"/>
      <c r="N52"/>
      <c r="O52"/>
      <c r="P52"/>
      <c r="Q52"/>
      <c r="R52"/>
      <c r="S52"/>
      <c r="T52"/>
      <c r="U52"/>
      <c r="V52"/>
      <c r="W52"/>
      <c r="X52"/>
      <c r="Y52"/>
      <c r="Z52"/>
    </row>
    <row r="53" spans="13:26" x14ac:dyDescent="0.25">
      <c r="M53"/>
      <c r="N53"/>
      <c r="O53"/>
      <c r="P53"/>
      <c r="Q53"/>
      <c r="R53"/>
      <c r="S53"/>
      <c r="T53"/>
      <c r="U53"/>
      <c r="V53"/>
      <c r="W53"/>
      <c r="X53"/>
      <c r="Y53"/>
      <c r="Z53"/>
    </row>
    <row r="54" spans="13:26" x14ac:dyDescent="0.25">
      <c r="M54"/>
      <c r="N54"/>
      <c r="O54"/>
      <c r="P54"/>
      <c r="Q54"/>
      <c r="R54"/>
      <c r="S54"/>
      <c r="T54"/>
      <c r="U54"/>
      <c r="V54"/>
      <c r="W54"/>
      <c r="X54"/>
      <c r="Y54"/>
      <c r="Z54"/>
    </row>
    <row r="55" spans="13:26" x14ac:dyDescent="0.25">
      <c r="M55"/>
      <c r="N55"/>
      <c r="O55"/>
      <c r="P55"/>
      <c r="Q55"/>
      <c r="R55"/>
      <c r="S55"/>
      <c r="T55"/>
      <c r="U55"/>
      <c r="V55"/>
      <c r="W55"/>
      <c r="X55"/>
      <c r="Y55"/>
      <c r="Z55"/>
    </row>
    <row r="56" spans="13:26" x14ac:dyDescent="0.25">
      <c r="M56"/>
      <c r="N56"/>
      <c r="O56"/>
      <c r="P56"/>
      <c r="Q56"/>
      <c r="R56"/>
      <c r="S56"/>
      <c r="T56"/>
      <c r="U56"/>
      <c r="V56"/>
      <c r="W56"/>
      <c r="X56"/>
      <c r="Y56"/>
      <c r="Z56"/>
    </row>
    <row r="57" spans="13:26" x14ac:dyDescent="0.25">
      <c r="M57"/>
      <c r="N57"/>
      <c r="O57"/>
      <c r="P57"/>
      <c r="Q57"/>
      <c r="R57"/>
      <c r="S57"/>
      <c r="T57"/>
      <c r="U57"/>
      <c r="V57"/>
      <c r="W57"/>
      <c r="X57"/>
      <c r="Y57"/>
      <c r="Z57"/>
    </row>
    <row r="58" spans="13:26" x14ac:dyDescent="0.25">
      <c r="M58"/>
      <c r="N58"/>
      <c r="O58"/>
      <c r="P58"/>
      <c r="Q58"/>
      <c r="R58"/>
      <c r="S58"/>
      <c r="T58"/>
      <c r="U58"/>
      <c r="V58"/>
      <c r="W58"/>
      <c r="X58"/>
      <c r="Y58"/>
      <c r="Z58"/>
    </row>
    <row r="59" spans="13:26" x14ac:dyDescent="0.25">
      <c r="M59"/>
      <c r="N59"/>
      <c r="O59"/>
      <c r="P59"/>
      <c r="Q59"/>
      <c r="R59"/>
      <c r="S59"/>
      <c r="T59"/>
      <c r="U59"/>
      <c r="V59"/>
      <c r="W59"/>
      <c r="X59"/>
      <c r="Y59"/>
      <c r="Z59"/>
    </row>
    <row r="60" spans="13:26" x14ac:dyDescent="0.25">
      <c r="M60"/>
      <c r="N60"/>
      <c r="O60"/>
      <c r="P60"/>
      <c r="Q60"/>
      <c r="R60"/>
      <c r="S60"/>
      <c r="T60"/>
      <c r="U60"/>
      <c r="V60"/>
      <c r="W60"/>
      <c r="X60"/>
      <c r="Y60"/>
      <c r="Z60"/>
    </row>
    <row r="61" spans="13:26" x14ac:dyDescent="0.25">
      <c r="M61"/>
      <c r="N61"/>
      <c r="O61"/>
      <c r="P61"/>
      <c r="Q61"/>
      <c r="R61"/>
      <c r="S61"/>
      <c r="T61"/>
      <c r="U61"/>
      <c r="V61"/>
      <c r="W61"/>
      <c r="X61"/>
      <c r="Y61"/>
      <c r="Z61"/>
    </row>
    <row r="62" spans="13:26" x14ac:dyDescent="0.25">
      <c r="M62"/>
      <c r="N62"/>
      <c r="O62"/>
      <c r="P62"/>
      <c r="Q62"/>
      <c r="R62"/>
      <c r="S62"/>
      <c r="T62"/>
      <c r="U62"/>
      <c r="V62"/>
      <c r="W62"/>
      <c r="X62"/>
      <c r="Y62"/>
      <c r="Z62"/>
    </row>
    <row r="63" spans="13:26" x14ac:dyDescent="0.25">
      <c r="M63"/>
      <c r="N63"/>
      <c r="O63"/>
      <c r="P63"/>
      <c r="Q63"/>
      <c r="R63"/>
      <c r="S63"/>
      <c r="T63"/>
      <c r="U63"/>
      <c r="V63"/>
      <c r="W63"/>
      <c r="X63"/>
      <c r="Y63"/>
      <c r="Z63"/>
    </row>
    <row r="64" spans="13:26" x14ac:dyDescent="0.25">
      <c r="M64"/>
      <c r="N64"/>
      <c r="O64"/>
      <c r="P64"/>
      <c r="Q64"/>
      <c r="R64"/>
      <c r="S64"/>
      <c r="T64"/>
      <c r="U64"/>
      <c r="V64"/>
      <c r="W64"/>
      <c r="X64"/>
      <c r="Y64"/>
      <c r="Z64"/>
    </row>
    <row r="65" spans="13:26" x14ac:dyDescent="0.25">
      <c r="M65"/>
      <c r="N65"/>
      <c r="O65"/>
      <c r="P65"/>
      <c r="Q65"/>
      <c r="R65"/>
      <c r="S65"/>
      <c r="T65"/>
      <c r="U65"/>
      <c r="V65"/>
      <c r="W65"/>
      <c r="X65"/>
      <c r="Y65"/>
      <c r="Z65"/>
    </row>
    <row r="66" spans="13:26" x14ac:dyDescent="0.25">
      <c r="M66"/>
      <c r="N66"/>
      <c r="O66"/>
      <c r="P66"/>
      <c r="Q66"/>
      <c r="R66"/>
      <c r="S66"/>
      <c r="T66"/>
      <c r="U66"/>
      <c r="V66"/>
      <c r="W66"/>
      <c r="X66"/>
      <c r="Y66"/>
      <c r="Z66"/>
    </row>
    <row r="67" spans="13:26" x14ac:dyDescent="0.25">
      <c r="M67"/>
      <c r="N67"/>
      <c r="O67"/>
      <c r="P67"/>
      <c r="Q67"/>
      <c r="R67"/>
      <c r="S67"/>
      <c r="T67"/>
      <c r="U67"/>
      <c r="V67"/>
      <c r="W67"/>
      <c r="X67"/>
      <c r="Y67"/>
      <c r="Z67"/>
    </row>
    <row r="68" spans="13:26" x14ac:dyDescent="0.25">
      <c r="M68"/>
      <c r="N68"/>
      <c r="O68"/>
      <c r="P68"/>
      <c r="Q68"/>
      <c r="R68"/>
      <c r="S68"/>
      <c r="T68"/>
      <c r="U68"/>
      <c r="V68"/>
      <c r="W68"/>
      <c r="X68"/>
      <c r="Y68"/>
      <c r="Z68"/>
    </row>
    <row r="69" spans="13:26" x14ac:dyDescent="0.25">
      <c r="M69"/>
      <c r="N69"/>
      <c r="O69"/>
      <c r="P69"/>
      <c r="Q69"/>
      <c r="R69"/>
      <c r="S69"/>
      <c r="T69"/>
      <c r="U69"/>
      <c r="V69"/>
      <c r="W69"/>
      <c r="X69"/>
      <c r="Y69"/>
      <c r="Z69"/>
    </row>
    <row r="70" spans="13:26" x14ac:dyDescent="0.25">
      <c r="M70"/>
      <c r="N70"/>
      <c r="O70"/>
      <c r="P70"/>
      <c r="Q70"/>
      <c r="R70"/>
      <c r="S70"/>
      <c r="T70"/>
      <c r="U70"/>
      <c r="V70"/>
      <c r="W70"/>
      <c r="X70"/>
      <c r="Y70"/>
      <c r="Z70"/>
    </row>
    <row r="71" spans="13:26" x14ac:dyDescent="0.25">
      <c r="M71"/>
      <c r="N71"/>
      <c r="O71"/>
      <c r="P71"/>
      <c r="Q71"/>
      <c r="R71"/>
      <c r="S71"/>
      <c r="T71"/>
      <c r="U71"/>
      <c r="V71"/>
      <c r="W71"/>
      <c r="X71"/>
      <c r="Y71"/>
      <c r="Z71"/>
    </row>
    <row r="72" spans="13:26" x14ac:dyDescent="0.25">
      <c r="M72"/>
      <c r="N72"/>
      <c r="O72"/>
      <c r="P72"/>
      <c r="Q72"/>
      <c r="R72"/>
      <c r="S72"/>
      <c r="T72"/>
      <c r="U72"/>
      <c r="V72"/>
      <c r="W72"/>
      <c r="X72"/>
      <c r="Y72"/>
      <c r="Z72"/>
    </row>
    <row r="73" spans="13:26" x14ac:dyDescent="0.25">
      <c r="M73"/>
      <c r="N73"/>
      <c r="O73"/>
      <c r="P73"/>
      <c r="Q73"/>
      <c r="R73"/>
      <c r="S73"/>
      <c r="T73"/>
      <c r="U73"/>
      <c r="V73"/>
      <c r="W73"/>
      <c r="X73"/>
      <c r="Y73"/>
      <c r="Z73"/>
    </row>
    <row r="74" spans="13:26" x14ac:dyDescent="0.25">
      <c r="M74"/>
      <c r="N74"/>
      <c r="O74"/>
      <c r="P74"/>
      <c r="Q74"/>
      <c r="R74"/>
      <c r="S74"/>
      <c r="T74"/>
      <c r="U74"/>
      <c r="V74"/>
      <c r="W74"/>
      <c r="X74"/>
      <c r="Y74"/>
      <c r="Z74"/>
    </row>
    <row r="75" spans="13:26" x14ac:dyDescent="0.25">
      <c r="M75"/>
      <c r="N75"/>
      <c r="O75"/>
      <c r="P75"/>
      <c r="Q75"/>
      <c r="R75"/>
      <c r="S75"/>
      <c r="T75"/>
      <c r="U75"/>
      <c r="V75"/>
      <c r="W75"/>
      <c r="X75"/>
      <c r="Y75"/>
      <c r="Z75"/>
    </row>
    <row r="76" spans="13:26" x14ac:dyDescent="0.25">
      <c r="M76"/>
      <c r="N76"/>
      <c r="O76"/>
      <c r="P76"/>
      <c r="Q76"/>
      <c r="R76"/>
      <c r="S76"/>
      <c r="T76"/>
      <c r="U76"/>
      <c r="V76"/>
      <c r="W76"/>
      <c r="X76"/>
      <c r="Y76"/>
      <c r="Z76"/>
    </row>
    <row r="77" spans="13:26" x14ac:dyDescent="0.25">
      <c r="M77"/>
      <c r="N77"/>
      <c r="O77"/>
      <c r="P77"/>
      <c r="Q77"/>
      <c r="R77"/>
      <c r="S77"/>
      <c r="T77"/>
      <c r="U77"/>
      <c r="V77"/>
      <c r="W77"/>
      <c r="X77"/>
      <c r="Y77"/>
      <c r="Z77"/>
    </row>
    <row r="78" spans="13:26" x14ac:dyDescent="0.25">
      <c r="M78"/>
      <c r="N78"/>
      <c r="O78"/>
      <c r="P78"/>
      <c r="Q78"/>
      <c r="R78"/>
      <c r="S78"/>
      <c r="T78"/>
      <c r="U78"/>
      <c r="V78"/>
      <c r="W78"/>
      <c r="X78"/>
      <c r="Y78"/>
      <c r="Z78"/>
    </row>
    <row r="79" spans="13:26" x14ac:dyDescent="0.25">
      <c r="M79"/>
      <c r="N79"/>
      <c r="O79"/>
      <c r="P79"/>
      <c r="Q79"/>
      <c r="R79"/>
      <c r="S79"/>
      <c r="T79"/>
      <c r="U79"/>
      <c r="V79"/>
      <c r="W79"/>
      <c r="X79"/>
      <c r="Y79"/>
      <c r="Z79"/>
    </row>
    <row r="80" spans="13:26" x14ac:dyDescent="0.25">
      <c r="M80"/>
      <c r="N80"/>
      <c r="O80"/>
      <c r="P80"/>
      <c r="Q80"/>
      <c r="R80"/>
      <c r="S80"/>
      <c r="T80"/>
      <c r="U80"/>
      <c r="V80"/>
      <c r="W80"/>
      <c r="X80"/>
      <c r="Y80"/>
      <c r="Z80"/>
    </row>
    <row r="81" spans="13:26" x14ac:dyDescent="0.25">
      <c r="M81"/>
      <c r="N81"/>
      <c r="O81"/>
      <c r="P81"/>
      <c r="Q81"/>
      <c r="R81"/>
      <c r="S81"/>
      <c r="T81"/>
      <c r="U81"/>
      <c r="V81"/>
      <c r="W81"/>
      <c r="X81"/>
      <c r="Y81"/>
      <c r="Z81"/>
    </row>
    <row r="82" spans="13:26" x14ac:dyDescent="0.25">
      <c r="M82"/>
      <c r="N82"/>
      <c r="O82"/>
      <c r="P82"/>
      <c r="Q82"/>
      <c r="R82"/>
      <c r="S82"/>
      <c r="T82"/>
      <c r="U82"/>
      <c r="V82"/>
      <c r="W82"/>
      <c r="X82"/>
      <c r="Y82"/>
      <c r="Z82"/>
    </row>
    <row r="83" spans="13:26" x14ac:dyDescent="0.25">
      <c r="M83"/>
      <c r="N83"/>
      <c r="O83"/>
      <c r="P83"/>
      <c r="Q83"/>
      <c r="R83"/>
      <c r="S83"/>
      <c r="T83"/>
      <c r="U83"/>
      <c r="V83"/>
      <c r="W83"/>
      <c r="X83"/>
      <c r="Y83"/>
      <c r="Z83"/>
    </row>
    <row r="84" spans="13:26" x14ac:dyDescent="0.25">
      <c r="M84"/>
      <c r="N84"/>
      <c r="O84"/>
      <c r="P84"/>
      <c r="Q84"/>
      <c r="R84"/>
      <c r="S84"/>
      <c r="T84"/>
      <c r="U84"/>
      <c r="V84"/>
      <c r="W84"/>
      <c r="X84"/>
      <c r="Y84"/>
      <c r="Z84"/>
    </row>
    <row r="85" spans="13:26" x14ac:dyDescent="0.25">
      <c r="M85"/>
      <c r="N85"/>
      <c r="O85"/>
      <c r="P85"/>
      <c r="Q85"/>
      <c r="R85"/>
      <c r="S85"/>
      <c r="T85"/>
      <c r="U85"/>
      <c r="V85"/>
      <c r="W85"/>
      <c r="X85"/>
      <c r="Y85"/>
      <c r="Z85"/>
    </row>
    <row r="86" spans="13:26" x14ac:dyDescent="0.25">
      <c r="M86"/>
      <c r="N86"/>
      <c r="O86"/>
      <c r="P86"/>
      <c r="Q86"/>
      <c r="R86"/>
      <c r="S86"/>
      <c r="T86"/>
      <c r="U86"/>
      <c r="V86"/>
      <c r="W86"/>
      <c r="X86"/>
      <c r="Y86"/>
      <c r="Z86"/>
    </row>
    <row r="87" spans="13:26" x14ac:dyDescent="0.25">
      <c r="M87"/>
      <c r="N87"/>
      <c r="O87"/>
      <c r="P87"/>
      <c r="Q87"/>
      <c r="R87"/>
      <c r="S87"/>
      <c r="T87"/>
      <c r="U87"/>
      <c r="V87"/>
      <c r="W87"/>
      <c r="X87"/>
      <c r="Y87"/>
      <c r="Z87"/>
    </row>
    <row r="88" spans="13:26" x14ac:dyDescent="0.25">
      <c r="M88"/>
      <c r="N88"/>
      <c r="O88"/>
      <c r="P88"/>
      <c r="Q88"/>
      <c r="R88"/>
      <c r="S88"/>
      <c r="T88"/>
      <c r="U88"/>
      <c r="V88"/>
      <c r="W88"/>
      <c r="X88"/>
      <c r="Y88"/>
      <c r="Z88"/>
    </row>
    <row r="89" spans="13:26" x14ac:dyDescent="0.25">
      <c r="M89"/>
      <c r="N89"/>
      <c r="O89"/>
      <c r="P89"/>
      <c r="Q89"/>
      <c r="R89"/>
      <c r="S89"/>
      <c r="T89"/>
      <c r="U89"/>
      <c r="V89"/>
      <c r="W89"/>
      <c r="X89"/>
      <c r="Y89"/>
      <c r="Z89"/>
    </row>
    <row r="90" spans="13:26" x14ac:dyDescent="0.25">
      <c r="M90"/>
      <c r="N90"/>
      <c r="O90"/>
      <c r="P90"/>
      <c r="Q90"/>
      <c r="R90"/>
      <c r="S90"/>
      <c r="T90"/>
      <c r="U90"/>
      <c r="V90"/>
      <c r="W90"/>
      <c r="X90"/>
      <c r="Y90"/>
      <c r="Z90"/>
    </row>
    <row r="91" spans="13:26" x14ac:dyDescent="0.25">
      <c r="M91"/>
      <c r="N91"/>
      <c r="O91"/>
      <c r="P91"/>
      <c r="Q91"/>
      <c r="R91"/>
      <c r="S91"/>
      <c r="T91"/>
      <c r="U91"/>
      <c r="V91"/>
      <c r="W91"/>
      <c r="X91"/>
      <c r="Y91"/>
      <c r="Z91"/>
    </row>
    <row r="92" spans="13:26" x14ac:dyDescent="0.25">
      <c r="M92"/>
      <c r="N92"/>
      <c r="O92"/>
      <c r="P92"/>
      <c r="Q92"/>
      <c r="R92"/>
      <c r="S92"/>
      <c r="T92"/>
      <c r="U92"/>
      <c r="V92"/>
      <c r="W92"/>
      <c r="X92"/>
      <c r="Y92"/>
      <c r="Z92"/>
    </row>
    <row r="93" spans="13:26" x14ac:dyDescent="0.25">
      <c r="M93"/>
      <c r="N93"/>
      <c r="O93"/>
      <c r="P93"/>
      <c r="Q93"/>
      <c r="R93"/>
      <c r="S93"/>
      <c r="T93"/>
      <c r="U93"/>
      <c r="V93"/>
      <c r="W93"/>
      <c r="X93"/>
      <c r="Y93"/>
      <c r="Z93"/>
    </row>
    <row r="94" spans="13:26" x14ac:dyDescent="0.25">
      <c r="M94"/>
      <c r="N94"/>
      <c r="O94"/>
      <c r="P94"/>
      <c r="Q94"/>
      <c r="R94"/>
      <c r="S94"/>
      <c r="T94"/>
      <c r="U94"/>
      <c r="V94"/>
      <c r="W94"/>
      <c r="X94"/>
      <c r="Y94"/>
      <c r="Z94"/>
    </row>
    <row r="95" spans="13:26" x14ac:dyDescent="0.25">
      <c r="M95"/>
      <c r="N95"/>
      <c r="O95"/>
      <c r="P95"/>
      <c r="Q95"/>
      <c r="R95"/>
      <c r="S95"/>
      <c r="T95"/>
      <c r="U95"/>
      <c r="V95"/>
      <c r="W95"/>
      <c r="X95"/>
      <c r="Y95"/>
      <c r="Z95"/>
    </row>
    <row r="96" spans="13:26" x14ac:dyDescent="0.25">
      <c r="M96"/>
      <c r="N96"/>
      <c r="O96"/>
      <c r="P96"/>
      <c r="Q96"/>
      <c r="R96"/>
      <c r="S96"/>
      <c r="T96"/>
      <c r="U96"/>
      <c r="V96"/>
      <c r="W96"/>
      <c r="X96"/>
      <c r="Y96"/>
      <c r="Z96"/>
    </row>
    <row r="97" spans="13:26" x14ac:dyDescent="0.25">
      <c r="M97"/>
      <c r="N97"/>
      <c r="O97"/>
      <c r="P97"/>
      <c r="Q97"/>
      <c r="R97"/>
      <c r="S97"/>
      <c r="T97"/>
      <c r="U97"/>
      <c r="V97"/>
      <c r="W97"/>
      <c r="X97"/>
      <c r="Y97"/>
      <c r="Z97"/>
    </row>
    <row r="98" spans="13:26" x14ac:dyDescent="0.25">
      <c r="M98"/>
      <c r="N98"/>
      <c r="O98"/>
      <c r="P98"/>
      <c r="Q98"/>
      <c r="R98"/>
      <c r="S98"/>
      <c r="T98"/>
      <c r="U98"/>
      <c r="V98"/>
      <c r="W98"/>
      <c r="X98"/>
      <c r="Y98"/>
      <c r="Z98"/>
    </row>
    <row r="99" spans="13:26" x14ac:dyDescent="0.25">
      <c r="M99"/>
      <c r="N99"/>
      <c r="O99"/>
      <c r="P99"/>
      <c r="Q99"/>
      <c r="R99"/>
      <c r="S99"/>
      <c r="T99"/>
      <c r="U99"/>
      <c r="V99"/>
      <c r="W99"/>
      <c r="X99"/>
      <c r="Y99"/>
      <c r="Z99"/>
    </row>
    <row r="100" spans="13:26" x14ac:dyDescent="0.25">
      <c r="M100"/>
      <c r="N100"/>
      <c r="O100"/>
      <c r="P100"/>
      <c r="Q100"/>
      <c r="R100"/>
      <c r="S100"/>
      <c r="T100"/>
      <c r="U100"/>
      <c r="V100"/>
      <c r="W100"/>
      <c r="X100"/>
      <c r="Y100"/>
      <c r="Z100"/>
    </row>
    <row r="101" spans="13:26" x14ac:dyDescent="0.25">
      <c r="M101"/>
      <c r="N101"/>
      <c r="O101"/>
      <c r="P101"/>
      <c r="Q101"/>
      <c r="R101"/>
      <c r="S101"/>
      <c r="T101"/>
      <c r="U101"/>
      <c r="V101"/>
      <c r="W101"/>
      <c r="X101"/>
      <c r="Y101"/>
      <c r="Z101"/>
    </row>
    <row r="102" spans="13:26" x14ac:dyDescent="0.25">
      <c r="M102"/>
      <c r="N102"/>
      <c r="O102"/>
      <c r="P102"/>
      <c r="Q102"/>
      <c r="R102"/>
      <c r="S102"/>
      <c r="T102"/>
      <c r="U102"/>
      <c r="V102"/>
      <c r="W102"/>
      <c r="X102"/>
      <c r="Y102"/>
      <c r="Z102"/>
    </row>
    <row r="103" spans="13:26" x14ac:dyDescent="0.25">
      <c r="M103"/>
      <c r="N103"/>
      <c r="O103"/>
      <c r="P103"/>
      <c r="Q103"/>
      <c r="R103"/>
      <c r="S103"/>
      <c r="T103"/>
      <c r="U103"/>
      <c r="V103"/>
      <c r="W103"/>
      <c r="X103"/>
      <c r="Y103"/>
      <c r="Z103"/>
    </row>
    <row r="104" spans="13:26" x14ac:dyDescent="0.25">
      <c r="M104"/>
      <c r="N104"/>
      <c r="O104"/>
      <c r="P104"/>
      <c r="Q104"/>
      <c r="R104"/>
      <c r="S104"/>
      <c r="T104"/>
      <c r="U104"/>
      <c r="V104"/>
      <c r="W104"/>
      <c r="X104"/>
      <c r="Y104"/>
      <c r="Z104"/>
    </row>
    <row r="105" spans="13:26" x14ac:dyDescent="0.25">
      <c r="M105"/>
      <c r="N105"/>
      <c r="O105"/>
      <c r="P105"/>
      <c r="Q105"/>
      <c r="R105"/>
      <c r="S105"/>
      <c r="T105"/>
      <c r="U105"/>
      <c r="V105"/>
      <c r="W105"/>
      <c r="X105"/>
      <c r="Y105"/>
      <c r="Z105"/>
    </row>
    <row r="106" spans="13:26" x14ac:dyDescent="0.25">
      <c r="M106"/>
      <c r="N106"/>
      <c r="O106"/>
      <c r="P106"/>
      <c r="Q106"/>
      <c r="R106"/>
      <c r="S106"/>
      <c r="T106"/>
      <c r="U106"/>
      <c r="V106"/>
      <c r="W106"/>
      <c r="X106"/>
      <c r="Y106"/>
      <c r="Z106"/>
    </row>
    <row r="107" spans="13:26" x14ac:dyDescent="0.25">
      <c r="M107"/>
      <c r="N107"/>
      <c r="O107"/>
      <c r="P107"/>
      <c r="Q107"/>
      <c r="R107"/>
      <c r="S107"/>
      <c r="T107"/>
      <c r="U107"/>
      <c r="V107"/>
      <c r="W107"/>
      <c r="X107"/>
      <c r="Y107"/>
      <c r="Z107"/>
    </row>
    <row r="108" spans="13:26" x14ac:dyDescent="0.25">
      <c r="M108"/>
      <c r="N108"/>
      <c r="O108"/>
      <c r="P108"/>
      <c r="Q108"/>
      <c r="R108"/>
      <c r="S108"/>
      <c r="T108"/>
      <c r="U108"/>
      <c r="V108"/>
      <c r="W108"/>
      <c r="X108"/>
      <c r="Y108"/>
      <c r="Z108"/>
    </row>
    <row r="109" spans="13:26" x14ac:dyDescent="0.25">
      <c r="M109"/>
      <c r="N109"/>
      <c r="O109"/>
      <c r="P109"/>
      <c r="Q109"/>
      <c r="R109"/>
      <c r="S109"/>
      <c r="T109"/>
      <c r="U109"/>
      <c r="V109"/>
      <c r="W109"/>
      <c r="X109"/>
      <c r="Y109"/>
      <c r="Z109"/>
    </row>
    <row r="110" spans="13:26" x14ac:dyDescent="0.25">
      <c r="M110"/>
      <c r="N110"/>
      <c r="O110"/>
      <c r="P110"/>
      <c r="Q110"/>
      <c r="R110"/>
      <c r="S110"/>
      <c r="T110"/>
      <c r="U110"/>
      <c r="V110"/>
      <c r="W110"/>
      <c r="X110"/>
      <c r="Y110"/>
      <c r="Z110"/>
    </row>
    <row r="111" spans="13:26" x14ac:dyDescent="0.25">
      <c r="M111"/>
      <c r="N111"/>
      <c r="O111"/>
      <c r="P111"/>
      <c r="Q111"/>
      <c r="R111"/>
      <c r="S111"/>
      <c r="T111"/>
      <c r="U111"/>
      <c r="V111"/>
      <c r="W111"/>
      <c r="X111"/>
      <c r="Y111"/>
      <c r="Z111"/>
    </row>
    <row r="112" spans="13:26" x14ac:dyDescent="0.25">
      <c r="M112"/>
      <c r="N112"/>
      <c r="O112"/>
      <c r="P112"/>
      <c r="Q112"/>
      <c r="R112"/>
      <c r="S112"/>
      <c r="T112"/>
      <c r="U112"/>
      <c r="V112"/>
      <c r="W112"/>
      <c r="X112"/>
      <c r="Y112"/>
      <c r="Z112"/>
    </row>
    <row r="113" spans="1:26" x14ac:dyDescent="0.25">
      <c r="M113"/>
      <c r="N113"/>
      <c r="O113"/>
      <c r="P113"/>
      <c r="Q113"/>
      <c r="R113"/>
      <c r="S113"/>
      <c r="T113"/>
      <c r="U113"/>
      <c r="V113"/>
      <c r="W113"/>
      <c r="X113"/>
      <c r="Y113"/>
      <c r="Z113"/>
    </row>
    <row r="114" spans="1:26" x14ac:dyDescent="0.25">
      <c r="M114"/>
      <c r="N114"/>
      <c r="O114"/>
      <c r="P114"/>
      <c r="Q114"/>
      <c r="R114"/>
      <c r="S114"/>
      <c r="T114"/>
      <c r="U114"/>
      <c r="V114"/>
      <c r="W114"/>
      <c r="X114"/>
      <c r="Y114"/>
      <c r="Z114"/>
    </row>
    <row r="115" spans="1:26" x14ac:dyDescent="0.25">
      <c r="M115"/>
      <c r="N115"/>
      <c r="O115"/>
      <c r="P115"/>
      <c r="Q115"/>
      <c r="R115"/>
      <c r="S115"/>
      <c r="T115"/>
      <c r="U115"/>
      <c r="V115"/>
      <c r="W115"/>
      <c r="X115"/>
      <c r="Y115"/>
      <c r="Z115"/>
    </row>
    <row r="116" spans="1:26" x14ac:dyDescent="0.25">
      <c r="M116"/>
      <c r="N116"/>
      <c r="O116"/>
      <c r="P116"/>
      <c r="Q116"/>
      <c r="R116"/>
      <c r="S116"/>
      <c r="T116"/>
      <c r="U116"/>
      <c r="V116"/>
      <c r="W116"/>
      <c r="X116"/>
      <c r="Y116"/>
      <c r="Z116"/>
    </row>
    <row r="117" spans="1:26" x14ac:dyDescent="0.25">
      <c r="M117"/>
      <c r="N117"/>
      <c r="O117"/>
      <c r="P117"/>
      <c r="Q117"/>
      <c r="R117"/>
      <c r="S117"/>
      <c r="T117"/>
      <c r="U117"/>
      <c r="V117"/>
      <c r="W117"/>
      <c r="X117"/>
      <c r="Y117"/>
      <c r="Z117"/>
    </row>
    <row r="118" spans="1:26" x14ac:dyDescent="0.25">
      <c r="M118"/>
      <c r="N118"/>
      <c r="O118"/>
      <c r="P118"/>
      <c r="Q118"/>
      <c r="R118"/>
      <c r="S118"/>
      <c r="T118"/>
      <c r="U118"/>
      <c r="V118"/>
      <c r="W118"/>
      <c r="X118"/>
      <c r="Y118"/>
      <c r="Z118"/>
    </row>
    <row r="119" spans="1:26" x14ac:dyDescent="0.25">
      <c r="M119"/>
      <c r="N119"/>
      <c r="O119"/>
      <c r="P119"/>
      <c r="Q119"/>
      <c r="R119"/>
      <c r="S119"/>
      <c r="T119"/>
      <c r="U119"/>
      <c r="V119"/>
      <c r="W119"/>
      <c r="X119"/>
      <c r="Y119"/>
      <c r="Z119"/>
    </row>
    <row r="120" spans="1:26" x14ac:dyDescent="0.25">
      <c r="M120"/>
      <c r="N120"/>
      <c r="O120"/>
      <c r="P120"/>
      <c r="Q120"/>
      <c r="R120"/>
      <c r="S120"/>
      <c r="T120"/>
      <c r="U120"/>
      <c r="V120"/>
      <c r="W120"/>
      <c r="X120"/>
      <c r="Y120"/>
      <c r="Z120"/>
    </row>
    <row r="127" spans="1:26" x14ac:dyDescent="0.25">
      <c r="A127"/>
      <c r="B127"/>
      <c r="C127"/>
      <c r="D127"/>
      <c r="E127"/>
      <c r="F127"/>
      <c r="G127"/>
      <c r="H127"/>
      <c r="I127"/>
      <c r="J127"/>
      <c r="K127"/>
      <c r="L127"/>
    </row>
    <row r="128" spans="1:26"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row>
    <row r="138" spans="1:12" x14ac:dyDescent="0.25">
      <c r="A138"/>
      <c r="B138"/>
      <c r="C138"/>
      <c r="D138"/>
      <c r="E138"/>
      <c r="F138"/>
      <c r="G138"/>
      <c r="H138"/>
      <c r="I138"/>
    </row>
    <row r="139" spans="1:12" x14ac:dyDescent="0.25">
      <c r="A139"/>
      <c r="B139"/>
      <c r="C139"/>
      <c r="D139"/>
      <c r="E139"/>
      <c r="F139"/>
      <c r="G139"/>
      <c r="H139"/>
      <c r="I139"/>
    </row>
    <row r="140" spans="1:12" x14ac:dyDescent="0.25">
      <c r="A140"/>
      <c r="B140"/>
      <c r="C140"/>
      <c r="D140"/>
      <c r="E140"/>
      <c r="F140"/>
      <c r="G140"/>
      <c r="H140"/>
      <c r="I140"/>
    </row>
    <row r="141" spans="1:12" x14ac:dyDescent="0.25">
      <c r="A141"/>
      <c r="B141"/>
      <c r="C141"/>
      <c r="D141"/>
      <c r="E141"/>
      <c r="F141"/>
      <c r="G141"/>
      <c r="H141"/>
      <c r="I141"/>
    </row>
    <row r="142" spans="1:12" x14ac:dyDescent="0.25">
      <c r="A142"/>
      <c r="B142"/>
      <c r="C142"/>
      <c r="D142"/>
      <c r="E142"/>
      <c r="F142"/>
      <c r="G142"/>
      <c r="H142"/>
      <c r="I142"/>
    </row>
    <row r="143" spans="1:12" x14ac:dyDescent="0.25">
      <c r="A143"/>
      <c r="B143"/>
      <c r="C143"/>
      <c r="D143"/>
      <c r="E143"/>
      <c r="F143"/>
      <c r="G143"/>
      <c r="H143"/>
      <c r="I143"/>
    </row>
    <row r="144" spans="1:12" x14ac:dyDescent="0.25">
      <c r="A144"/>
      <c r="B144"/>
      <c r="C144"/>
      <c r="D144"/>
      <c r="E144"/>
      <c r="F144"/>
      <c r="G144"/>
      <c r="H144"/>
      <c r="I144"/>
    </row>
    <row r="145" spans="1:9" x14ac:dyDescent="0.25">
      <c r="A145"/>
      <c r="B145"/>
      <c r="C145"/>
      <c r="D145"/>
      <c r="E145"/>
      <c r="F145"/>
      <c r="G145"/>
      <c r="H145"/>
      <c r="I145"/>
    </row>
    <row r="146" spans="1:9" x14ac:dyDescent="0.25">
      <c r="A146"/>
      <c r="B146"/>
      <c r="C146"/>
      <c r="D146"/>
      <c r="E146"/>
      <c r="F146"/>
      <c r="G146"/>
      <c r="H146"/>
      <c r="I146"/>
    </row>
    <row r="147" spans="1:9" x14ac:dyDescent="0.25">
      <c r="A147"/>
      <c r="B147"/>
      <c r="C147"/>
      <c r="D147"/>
      <c r="E147"/>
      <c r="F147"/>
      <c r="G147"/>
      <c r="H147"/>
      <c r="I147"/>
    </row>
    <row r="148" spans="1:9" x14ac:dyDescent="0.25">
      <c r="A148"/>
      <c r="B148"/>
      <c r="C148"/>
      <c r="D148"/>
      <c r="E148"/>
      <c r="F148"/>
      <c r="G148"/>
      <c r="H148"/>
      <c r="I148"/>
    </row>
    <row r="149" spans="1:9" x14ac:dyDescent="0.25">
      <c r="A149"/>
      <c r="B149"/>
      <c r="C149"/>
      <c r="D149"/>
      <c r="E149"/>
      <c r="F149"/>
      <c r="G149"/>
      <c r="H149"/>
      <c r="I149"/>
    </row>
    <row r="150" spans="1:9" x14ac:dyDescent="0.25">
      <c r="A150"/>
      <c r="B150"/>
      <c r="C150"/>
      <c r="D150"/>
      <c r="E150"/>
      <c r="F150"/>
      <c r="G150"/>
      <c r="H150"/>
      <c r="I150"/>
    </row>
    <row r="151" spans="1:9" x14ac:dyDescent="0.25">
      <c r="A151"/>
      <c r="B151"/>
      <c r="C151"/>
      <c r="D151"/>
      <c r="E151"/>
      <c r="F151"/>
      <c r="G151"/>
      <c r="H151"/>
      <c r="I151"/>
    </row>
    <row r="152" spans="1:9" x14ac:dyDescent="0.25">
      <c r="A152"/>
      <c r="B152"/>
      <c r="C152"/>
      <c r="D152"/>
      <c r="E152"/>
      <c r="F152"/>
      <c r="G152"/>
      <c r="H152"/>
      <c r="I152"/>
    </row>
    <row r="153" spans="1:9" x14ac:dyDescent="0.25">
      <c r="A153"/>
      <c r="B153"/>
      <c r="C153"/>
      <c r="D153"/>
      <c r="E153"/>
      <c r="F153"/>
      <c r="G153"/>
      <c r="H153"/>
      <c r="I153"/>
    </row>
    <row r="154" spans="1:9" x14ac:dyDescent="0.25">
      <c r="A154"/>
      <c r="B154"/>
      <c r="C154"/>
      <c r="D154"/>
      <c r="E154"/>
      <c r="F154"/>
      <c r="G154"/>
      <c r="H154"/>
      <c r="I154"/>
    </row>
    <row r="155" spans="1:9" x14ac:dyDescent="0.25">
      <c r="A155"/>
      <c r="B155"/>
      <c r="C155"/>
      <c r="D155"/>
      <c r="E155"/>
      <c r="F155"/>
      <c r="G155"/>
      <c r="H155"/>
      <c r="I155"/>
    </row>
    <row r="156" spans="1:9" x14ac:dyDescent="0.25">
      <c r="A156"/>
      <c r="B156"/>
      <c r="C156"/>
      <c r="D156"/>
      <c r="E156"/>
      <c r="F156"/>
      <c r="G156"/>
      <c r="H156"/>
      <c r="I156"/>
    </row>
    <row r="157" spans="1:9" x14ac:dyDescent="0.25">
      <c r="A157"/>
      <c r="B157"/>
      <c r="C157"/>
      <c r="D157"/>
      <c r="E157"/>
      <c r="F157"/>
      <c r="G157"/>
      <c r="H157"/>
      <c r="I157"/>
    </row>
    <row r="158" spans="1:9" x14ac:dyDescent="0.25">
      <c r="A158"/>
      <c r="B158"/>
      <c r="C158"/>
      <c r="D158"/>
      <c r="E158"/>
      <c r="F158"/>
      <c r="G158"/>
      <c r="H158"/>
      <c r="I158"/>
    </row>
    <row r="159" spans="1:9" x14ac:dyDescent="0.25">
      <c r="A159"/>
      <c r="B159"/>
      <c r="C159"/>
      <c r="D159"/>
      <c r="E159"/>
      <c r="F159"/>
      <c r="G159"/>
      <c r="H159"/>
      <c r="I159"/>
    </row>
    <row r="160" spans="1:9"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sheetData>
  <mergeCells count="10">
    <mergeCell ref="M31:M32"/>
    <mergeCell ref="B27:C27"/>
    <mergeCell ref="A4:L4"/>
    <mergeCell ref="A16:A18"/>
    <mergeCell ref="B16:C17"/>
    <mergeCell ref="A22:A24"/>
    <mergeCell ref="B22:F22"/>
    <mergeCell ref="B23:C23"/>
    <mergeCell ref="D23:E23"/>
    <mergeCell ref="F23:F24"/>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466C-DB91-4441-BC92-F855B7928E3A}">
  <dimension ref="A1:Y62"/>
  <sheetViews>
    <sheetView zoomScale="110" zoomScaleNormal="110" workbookViewId="0"/>
  </sheetViews>
  <sheetFormatPr defaultColWidth="9.140625" defaultRowHeight="15.75" x14ac:dyDescent="0.25"/>
  <cols>
    <col min="1" max="1" width="14.140625" style="4" customWidth="1"/>
    <col min="2" max="2" width="12.7109375" style="4" customWidth="1"/>
    <col min="3" max="11" width="14.140625" style="4" customWidth="1"/>
    <col min="12" max="12" width="8" style="4" customWidth="1"/>
    <col min="13" max="13" width="14.140625" style="4" customWidth="1"/>
    <col min="14" max="14" width="8.85546875" bestFit="1" customWidth="1"/>
    <col min="26" max="16384" width="9.140625" style="4"/>
  </cols>
  <sheetData>
    <row r="1" spans="1:13" ht="15.75" customHeight="1" x14ac:dyDescent="0.3">
      <c r="A1" s="1" t="s">
        <v>107</v>
      </c>
      <c r="B1" s="2"/>
      <c r="C1" s="9" t="s">
        <v>0</v>
      </c>
      <c r="D1" s="2"/>
      <c r="E1" s="2"/>
      <c r="F1" s="2"/>
      <c r="G1" s="2"/>
      <c r="H1" s="2"/>
      <c r="I1" s="2"/>
      <c r="J1" s="2"/>
      <c r="K1" s="2"/>
      <c r="L1" s="2"/>
      <c r="M1" s="3"/>
    </row>
    <row r="2" spans="1:13" ht="15.75" customHeight="1" x14ac:dyDescent="0.3">
      <c r="A2" s="1"/>
      <c r="B2" s="25"/>
      <c r="C2" s="10" t="s">
        <v>35</v>
      </c>
      <c r="D2" s="11"/>
      <c r="E2" s="11"/>
      <c r="F2" s="11"/>
      <c r="G2" s="11"/>
      <c r="H2" s="11"/>
      <c r="I2" s="11"/>
      <c r="J2" s="11"/>
      <c r="K2" s="11"/>
      <c r="L2" s="11"/>
      <c r="M2" s="11"/>
    </row>
    <row r="3" spans="1:13" customFormat="1" ht="15.75" customHeight="1" x14ac:dyDescent="0.3">
      <c r="A3" s="127"/>
      <c r="B3" s="25"/>
      <c r="C3" s="128"/>
      <c r="D3" s="25"/>
      <c r="E3" s="25"/>
      <c r="F3" s="25"/>
      <c r="G3" s="25"/>
      <c r="H3" s="25"/>
      <c r="I3" s="25"/>
      <c r="J3" s="25"/>
      <c r="K3" s="25"/>
      <c r="L3" s="25"/>
      <c r="M3" s="8"/>
    </row>
    <row r="4" spans="1:13" x14ac:dyDescent="0.25">
      <c r="A4" s="228" t="s">
        <v>290</v>
      </c>
      <c r="B4" s="228"/>
      <c r="C4" s="228"/>
      <c r="D4" s="228"/>
      <c r="E4" s="228"/>
      <c r="F4" s="228"/>
      <c r="G4" s="228"/>
      <c r="H4" s="228"/>
      <c r="I4" s="228"/>
      <c r="J4" s="228"/>
      <c r="K4" s="228"/>
      <c r="L4" s="228"/>
      <c r="M4" s="228"/>
    </row>
    <row r="5" spans="1:13" x14ac:dyDescent="0.25">
      <c r="A5" s="165" t="s">
        <v>170</v>
      </c>
      <c r="B5" s="138"/>
      <c r="C5" s="138"/>
      <c r="D5" s="138"/>
      <c r="E5" s="138"/>
      <c r="F5" s="138"/>
      <c r="G5" s="24"/>
      <c r="H5" s="138"/>
      <c r="I5" s="198"/>
      <c r="J5" s="199" t="s">
        <v>253</v>
      </c>
      <c r="K5" s="202">
        <v>44927</v>
      </c>
      <c r="L5" s="24"/>
      <c r="M5" s="24"/>
    </row>
    <row r="6" spans="1:13" x14ac:dyDescent="0.25">
      <c r="A6" s="165" t="s">
        <v>289</v>
      </c>
      <c r="B6" s="138"/>
      <c r="C6" s="138"/>
      <c r="D6" s="138"/>
      <c r="E6" s="138"/>
      <c r="F6" s="138"/>
      <c r="G6" s="24"/>
      <c r="H6" s="138"/>
      <c r="I6" s="198"/>
      <c r="J6" s="199" t="s">
        <v>257</v>
      </c>
      <c r="K6" s="21">
        <v>100</v>
      </c>
      <c r="L6" s="21" t="s">
        <v>21</v>
      </c>
      <c r="M6" s="21">
        <v>150</v>
      </c>
    </row>
    <row r="7" spans="1:13" x14ac:dyDescent="0.25">
      <c r="A7" s="165" t="s">
        <v>291</v>
      </c>
      <c r="B7" s="138"/>
      <c r="C7" s="138"/>
      <c r="D7" s="138"/>
      <c r="E7" s="138"/>
      <c r="F7" s="138"/>
      <c r="G7" s="24"/>
      <c r="H7" s="138"/>
      <c r="I7" s="198"/>
      <c r="J7" s="199" t="s">
        <v>258</v>
      </c>
      <c r="K7" s="21">
        <v>48</v>
      </c>
      <c r="L7" s="24"/>
      <c r="M7" s="24"/>
    </row>
    <row r="8" spans="1:13" x14ac:dyDescent="0.25">
      <c r="A8" s="165" t="s">
        <v>171</v>
      </c>
      <c r="B8" s="138"/>
      <c r="C8" s="138"/>
      <c r="D8" s="138"/>
      <c r="E8" s="138"/>
      <c r="F8" s="138"/>
      <c r="G8" s="24"/>
      <c r="H8" s="138"/>
      <c r="I8" s="198"/>
      <c r="J8" s="199" t="s">
        <v>255</v>
      </c>
      <c r="K8" s="40">
        <v>0.65</v>
      </c>
      <c r="L8" s="24"/>
      <c r="M8" s="24"/>
    </row>
    <row r="9" spans="1:13" x14ac:dyDescent="0.25">
      <c r="A9" s="165" t="s">
        <v>19</v>
      </c>
      <c r="B9" s="138"/>
      <c r="C9" s="138"/>
      <c r="D9" s="138"/>
      <c r="E9" s="138"/>
      <c r="F9" s="138"/>
      <c r="G9" s="24"/>
      <c r="H9" s="138"/>
      <c r="I9" s="198"/>
      <c r="J9" s="199" t="s">
        <v>254</v>
      </c>
      <c r="K9" s="202">
        <v>46204</v>
      </c>
      <c r="L9" s="24"/>
      <c r="M9" s="24"/>
    </row>
    <row r="10" spans="1:13" x14ac:dyDescent="0.25">
      <c r="A10" s="25"/>
      <c r="B10" s="24"/>
      <c r="C10" s="24"/>
      <c r="D10" s="24"/>
      <c r="E10" s="24"/>
      <c r="F10" s="24"/>
      <c r="G10" s="24"/>
      <c r="H10" s="138"/>
      <c r="I10" s="24"/>
      <c r="J10" s="24"/>
      <c r="K10" s="24"/>
      <c r="L10" s="24"/>
      <c r="M10" s="24"/>
    </row>
    <row r="11" spans="1:13" x14ac:dyDescent="0.25">
      <c r="A11" s="25" t="s">
        <v>252</v>
      </c>
      <c r="B11" s="138"/>
      <c r="C11" s="24"/>
      <c r="D11" s="24"/>
      <c r="E11" s="24"/>
      <c r="F11" s="24"/>
      <c r="G11" s="24"/>
      <c r="H11" s="138"/>
      <c r="I11" s="24"/>
      <c r="J11" s="24"/>
      <c r="K11" s="24"/>
      <c r="L11" s="24"/>
      <c r="M11" s="24"/>
    </row>
    <row r="12" spans="1:13" x14ac:dyDescent="0.25">
      <c r="A12" s="25"/>
      <c r="B12" s="25"/>
      <c r="C12" s="24"/>
      <c r="D12" s="24"/>
      <c r="E12" s="24"/>
      <c r="F12" s="24"/>
      <c r="G12" s="24"/>
      <c r="H12" s="138"/>
      <c r="I12" s="24"/>
      <c r="J12" s="24"/>
      <c r="K12" s="24"/>
      <c r="L12" s="24"/>
      <c r="M12" s="24"/>
    </row>
    <row r="13" spans="1:13" ht="31.5" x14ac:dyDescent="0.25">
      <c r="A13" s="166" t="s">
        <v>22</v>
      </c>
      <c r="B13" s="166" t="s">
        <v>25</v>
      </c>
      <c r="C13" s="138"/>
      <c r="D13" s="24"/>
      <c r="E13" s="24"/>
      <c r="F13" s="24"/>
      <c r="G13" s="24"/>
      <c r="H13" s="138"/>
      <c r="I13" s="24"/>
      <c r="J13" s="24"/>
      <c r="K13" s="24"/>
      <c r="L13" s="24"/>
      <c r="M13" s="24"/>
    </row>
    <row r="14" spans="1:13" x14ac:dyDescent="0.25">
      <c r="A14" s="52">
        <v>0.55000000000000004</v>
      </c>
      <c r="B14" s="203">
        <v>65.5</v>
      </c>
      <c r="C14" s="138"/>
      <c r="D14" s="24"/>
      <c r="E14" s="24"/>
      <c r="F14" s="24"/>
      <c r="G14" s="24"/>
      <c r="H14" s="138"/>
      <c r="I14" s="24"/>
      <c r="J14" s="24"/>
      <c r="K14" s="24"/>
      <c r="L14" s="24"/>
      <c r="M14" s="24"/>
    </row>
    <row r="15" spans="1:13" x14ac:dyDescent="0.25">
      <c r="A15" s="52">
        <v>0.12</v>
      </c>
      <c r="B15" s="203">
        <v>87.6</v>
      </c>
      <c r="C15" s="138"/>
      <c r="D15" s="24"/>
      <c r="E15" s="24"/>
      <c r="F15" s="24"/>
      <c r="G15" s="24"/>
      <c r="H15" s="138"/>
      <c r="I15" s="24"/>
      <c r="J15" s="24"/>
      <c r="K15" s="24"/>
      <c r="L15" s="24"/>
      <c r="M15" s="24"/>
    </row>
    <row r="16" spans="1:13" x14ac:dyDescent="0.25">
      <c r="A16" s="52">
        <v>7.4999999999999997E-2</v>
      </c>
      <c r="B16" s="203">
        <v>108</v>
      </c>
      <c r="C16" s="138"/>
      <c r="D16" s="24"/>
      <c r="E16" s="24"/>
      <c r="F16" s="24"/>
      <c r="G16" s="24"/>
      <c r="H16" s="138"/>
      <c r="I16" s="24"/>
      <c r="J16" s="24"/>
      <c r="K16" s="24"/>
      <c r="L16" s="24"/>
      <c r="M16" s="24"/>
    </row>
    <row r="17" spans="1:13" x14ac:dyDescent="0.25">
      <c r="A17" s="52">
        <v>5.5E-2</v>
      </c>
      <c r="B17" s="203">
        <v>123.6</v>
      </c>
      <c r="C17" s="138"/>
      <c r="D17" s="24"/>
      <c r="E17" s="24"/>
      <c r="F17" s="24"/>
      <c r="G17" s="24"/>
      <c r="H17" s="138"/>
      <c r="I17" s="24"/>
      <c r="J17" s="24"/>
      <c r="K17" s="24"/>
      <c r="L17" s="24"/>
      <c r="M17" s="24"/>
    </row>
    <row r="18" spans="1:13" x14ac:dyDescent="0.25">
      <c r="A18" s="52">
        <v>0.05</v>
      </c>
      <c r="B18" s="203">
        <v>139.30000000000001</v>
      </c>
      <c r="C18" s="138"/>
      <c r="D18" s="24"/>
      <c r="E18" s="24"/>
      <c r="F18" s="24"/>
      <c r="G18" s="24"/>
      <c r="H18" s="138"/>
      <c r="I18" s="24"/>
      <c r="J18" s="24"/>
      <c r="K18" s="24"/>
      <c r="L18" s="24"/>
      <c r="M18" s="24"/>
    </row>
    <row r="19" spans="1:13" x14ac:dyDescent="0.25">
      <c r="A19" s="52">
        <v>2.5000000000000001E-2</v>
      </c>
      <c r="B19" s="203">
        <v>150</v>
      </c>
      <c r="C19" s="138"/>
      <c r="D19" s="24"/>
      <c r="E19" s="24"/>
      <c r="F19" s="24"/>
      <c r="G19" s="24"/>
      <c r="H19" s="138"/>
      <c r="I19" s="24"/>
      <c r="J19" s="24"/>
      <c r="K19" s="24"/>
      <c r="L19" s="24"/>
      <c r="M19" s="24"/>
    </row>
    <row r="20" spans="1:13" x14ac:dyDescent="0.25">
      <c r="A20" s="52">
        <v>2.5000000000000001E-2</v>
      </c>
      <c r="B20" s="203">
        <v>165.6</v>
      </c>
      <c r="C20" s="138"/>
      <c r="D20" s="24"/>
      <c r="E20" s="24"/>
      <c r="F20" s="24"/>
      <c r="G20" s="24"/>
      <c r="H20" s="138"/>
      <c r="I20" s="24"/>
      <c r="J20" s="24"/>
      <c r="K20" s="24"/>
      <c r="L20" s="24"/>
      <c r="M20" s="24"/>
    </row>
    <row r="21" spans="1:13" x14ac:dyDescent="0.25">
      <c r="A21" s="52">
        <v>0.02</v>
      </c>
      <c r="B21" s="203">
        <v>175.8</v>
      </c>
      <c r="C21" s="138"/>
      <c r="D21" s="24"/>
      <c r="E21" s="24"/>
      <c r="F21" s="24"/>
      <c r="G21" s="24"/>
      <c r="H21" s="138"/>
      <c r="I21" s="24"/>
      <c r="J21" s="24"/>
      <c r="K21" s="24"/>
      <c r="L21" s="24"/>
      <c r="M21" s="24"/>
    </row>
    <row r="22" spans="1:13" x14ac:dyDescent="0.25">
      <c r="A22" s="52">
        <v>0.02</v>
      </c>
      <c r="B22" s="203">
        <v>202.6</v>
      </c>
      <c r="C22" s="138"/>
      <c r="D22" s="24"/>
      <c r="E22" s="24"/>
      <c r="F22" s="24"/>
      <c r="G22" s="24"/>
      <c r="H22" s="138"/>
      <c r="I22" s="24"/>
      <c r="J22" s="24"/>
      <c r="K22" s="24"/>
      <c r="L22" s="24"/>
      <c r="M22" s="24"/>
    </row>
    <row r="23" spans="1:13" x14ac:dyDescent="0.25">
      <c r="A23" s="52">
        <v>1.4999999999999999E-2</v>
      </c>
      <c r="B23" s="203">
        <v>225.4</v>
      </c>
      <c r="C23" s="138"/>
      <c r="D23" s="24"/>
      <c r="E23" s="24"/>
      <c r="F23" s="24"/>
      <c r="G23" s="24"/>
      <c r="H23" s="138"/>
      <c r="I23" s="24"/>
      <c r="J23" s="24"/>
      <c r="K23" s="24"/>
      <c r="L23" s="24"/>
      <c r="M23" s="24"/>
    </row>
    <row r="24" spans="1:13" x14ac:dyDescent="0.25">
      <c r="A24" s="52">
        <v>1.4999999999999999E-2</v>
      </c>
      <c r="B24" s="203">
        <v>253.7</v>
      </c>
      <c r="C24" s="138"/>
      <c r="D24" s="24"/>
      <c r="E24" s="24"/>
      <c r="F24" s="24"/>
      <c r="G24" s="24"/>
      <c r="H24" s="138"/>
      <c r="I24" s="24"/>
      <c r="J24" s="24"/>
      <c r="K24" s="24"/>
      <c r="L24" s="24"/>
      <c r="M24" s="24"/>
    </row>
    <row r="25" spans="1:13" x14ac:dyDescent="0.25">
      <c r="A25" s="52">
        <v>0.01</v>
      </c>
      <c r="B25" s="203">
        <v>270.10000000000002</v>
      </c>
      <c r="C25" s="138"/>
      <c r="D25" s="24"/>
      <c r="E25" s="24"/>
      <c r="F25" s="24"/>
      <c r="G25" s="24"/>
      <c r="H25" s="138"/>
      <c r="I25" s="24"/>
      <c r="J25" s="24"/>
      <c r="K25" s="24"/>
      <c r="L25" s="24"/>
      <c r="M25" s="24"/>
    </row>
    <row r="26" spans="1:13" x14ac:dyDescent="0.25">
      <c r="A26" s="52">
        <v>0.01</v>
      </c>
      <c r="B26" s="203">
        <v>286.5</v>
      </c>
      <c r="C26" s="138"/>
      <c r="D26" s="24"/>
      <c r="E26" s="24"/>
      <c r="F26" s="24"/>
      <c r="G26" s="24"/>
      <c r="H26" s="138"/>
      <c r="I26" s="24"/>
      <c r="J26" s="24"/>
      <c r="K26" s="24"/>
      <c r="L26" s="24"/>
      <c r="M26" s="24"/>
    </row>
    <row r="27" spans="1:13" x14ac:dyDescent="0.25">
      <c r="A27" s="52">
        <v>5.0000000000000001E-3</v>
      </c>
      <c r="B27" s="203">
        <v>304.5</v>
      </c>
      <c r="C27" s="138"/>
      <c r="D27" s="24"/>
      <c r="E27" s="24"/>
      <c r="F27" s="24"/>
      <c r="G27" s="24"/>
      <c r="H27" s="138"/>
      <c r="I27" s="24"/>
      <c r="J27" s="24"/>
      <c r="K27" s="24"/>
      <c r="L27" s="24"/>
      <c r="M27" s="24"/>
    </row>
    <row r="28" spans="1:13" x14ac:dyDescent="0.25">
      <c r="A28" s="52">
        <v>5.0000000000000001E-3</v>
      </c>
      <c r="B28" s="203">
        <v>345.5</v>
      </c>
      <c r="C28" s="138"/>
      <c r="D28" s="24"/>
      <c r="E28" s="24"/>
      <c r="F28" s="24"/>
      <c r="G28" s="24"/>
      <c r="H28" s="138"/>
      <c r="I28" s="24"/>
      <c r="J28" s="24"/>
      <c r="K28" s="24"/>
      <c r="L28" s="24"/>
      <c r="M28" s="24"/>
    </row>
    <row r="29" spans="1:13" x14ac:dyDescent="0.25">
      <c r="A29" s="25"/>
      <c r="B29" s="45"/>
      <c r="C29" s="44"/>
      <c r="D29" s="24"/>
      <c r="E29" s="24"/>
      <c r="F29" s="24"/>
      <c r="G29" s="24"/>
      <c r="H29" s="138"/>
      <c r="I29" s="24"/>
      <c r="J29" s="24"/>
      <c r="K29" s="24"/>
      <c r="L29" s="24"/>
      <c r="M29" s="24"/>
    </row>
    <row r="30" spans="1:13" x14ac:dyDescent="0.25">
      <c r="A30" s="165" t="s">
        <v>172</v>
      </c>
      <c r="B30" s="45"/>
      <c r="C30" s="44"/>
      <c r="D30" s="24"/>
      <c r="E30" s="24"/>
      <c r="F30" s="24"/>
      <c r="G30" s="24"/>
      <c r="H30" s="138"/>
      <c r="I30" s="24"/>
      <c r="J30" s="24"/>
      <c r="K30" s="24"/>
      <c r="L30" s="24"/>
      <c r="M30" s="24"/>
    </row>
    <row r="31" spans="1:13" x14ac:dyDescent="0.25">
      <c r="A31" s="165" t="s">
        <v>173</v>
      </c>
      <c r="B31" s="45"/>
      <c r="C31" s="44"/>
      <c r="D31" s="24"/>
      <c r="E31" s="24"/>
      <c r="F31" s="24"/>
      <c r="G31" s="24"/>
      <c r="H31" s="138"/>
      <c r="I31" s="24"/>
      <c r="J31" s="24"/>
      <c r="K31" s="198"/>
      <c r="L31" s="199" t="s">
        <v>256</v>
      </c>
      <c r="M31" s="52">
        <v>0.04</v>
      </c>
    </row>
    <row r="32" spans="1:13" x14ac:dyDescent="0.25">
      <c r="A32" s="25"/>
      <c r="B32" s="46"/>
      <c r="C32" s="25"/>
      <c r="D32" s="25"/>
      <c r="E32" s="25"/>
      <c r="F32" s="25"/>
      <c r="G32" s="25"/>
      <c r="H32" s="25"/>
      <c r="I32" s="25"/>
      <c r="J32" s="25"/>
      <c r="K32" s="25"/>
      <c r="L32" s="25"/>
      <c r="M32" s="8"/>
    </row>
    <row r="33" spans="1:25" x14ac:dyDescent="0.25">
      <c r="A33" s="17" t="s">
        <v>4</v>
      </c>
      <c r="B33" s="226" t="s">
        <v>234</v>
      </c>
      <c r="C33" s="226"/>
      <c r="D33" s="226"/>
      <c r="E33" s="226"/>
      <c r="F33" s="226"/>
      <c r="G33" s="226"/>
      <c r="H33" s="226"/>
      <c r="I33" s="226"/>
      <c r="J33" s="226"/>
      <c r="K33" s="226"/>
      <c r="L33" s="226"/>
      <c r="M33" s="226"/>
    </row>
    <row r="34" spans="1:25" x14ac:dyDescent="0.25">
      <c r="A34" s="25"/>
      <c r="B34" s="16" t="s">
        <v>3</v>
      </c>
      <c r="C34" s="13"/>
      <c r="D34" s="13"/>
      <c r="E34" s="13"/>
      <c r="F34" s="13"/>
      <c r="G34" s="13"/>
      <c r="H34" s="13"/>
      <c r="I34" s="13"/>
      <c r="J34" s="13"/>
      <c r="K34" s="13"/>
      <c r="L34" s="13"/>
      <c r="M34" s="89"/>
    </row>
    <row r="35" spans="1:25" s="42" customFormat="1" ht="15.6" customHeight="1" x14ac:dyDescent="0.25">
      <c r="A35" s="129"/>
      <c r="B35" s="129"/>
      <c r="C35" s="129"/>
      <c r="D35" s="129"/>
      <c r="E35" s="129"/>
      <c r="F35" s="129"/>
      <c r="G35" s="129"/>
      <c r="H35" s="129"/>
      <c r="I35" s="129"/>
      <c r="J35" s="130"/>
      <c r="K35" s="131"/>
      <c r="L35" s="131"/>
      <c r="M35" s="131"/>
      <c r="N35" s="43"/>
      <c r="O35" s="43"/>
      <c r="P35" s="43"/>
      <c r="Q35" s="43"/>
      <c r="R35" s="43"/>
      <c r="S35" s="43"/>
      <c r="T35" s="43"/>
      <c r="U35" s="43"/>
      <c r="V35" s="43"/>
      <c r="W35" s="43"/>
      <c r="X35" s="43"/>
      <c r="Y35" s="43"/>
    </row>
    <row r="36" spans="1:25" ht="31.15" customHeight="1" x14ac:dyDescent="0.25">
      <c r="A36" s="17" t="s">
        <v>2</v>
      </c>
      <c r="B36" s="226" t="s">
        <v>26</v>
      </c>
      <c r="C36" s="226"/>
      <c r="D36" s="226"/>
      <c r="E36" s="226"/>
      <c r="F36" s="226"/>
      <c r="G36" s="226"/>
      <c r="H36" s="226"/>
      <c r="I36" s="226"/>
      <c r="J36" s="226"/>
      <c r="K36" s="226"/>
      <c r="L36" s="181"/>
      <c r="M36" s="181"/>
    </row>
    <row r="37" spans="1:25" x14ac:dyDescent="0.25">
      <c r="A37" s="25"/>
      <c r="B37" s="9" t="s">
        <v>1</v>
      </c>
      <c r="C37" s="9"/>
      <c r="D37" s="15"/>
      <c r="E37" s="15"/>
      <c r="F37" s="15"/>
      <c r="G37" s="15"/>
      <c r="H37" s="15"/>
      <c r="I37" s="7"/>
      <c r="J37" s="7"/>
      <c r="K37" s="200"/>
      <c r="L37" s="201" t="s">
        <v>175</v>
      </c>
      <c r="M37" s="52">
        <v>0.01</v>
      </c>
    </row>
    <row r="38" spans="1:25" s="42" customFormat="1" x14ac:dyDescent="0.25">
      <c r="A38" s="41"/>
      <c r="B38" s="41"/>
      <c r="C38" s="41"/>
      <c r="D38" s="41"/>
      <c r="E38" s="41"/>
      <c r="F38" s="41"/>
      <c r="G38" s="41"/>
      <c r="H38" s="41"/>
      <c r="I38" s="41"/>
      <c r="J38" s="41"/>
      <c r="K38" s="41"/>
      <c r="L38" s="41"/>
      <c r="M38" s="41"/>
      <c r="N38" s="43"/>
      <c r="O38" s="43"/>
      <c r="P38" s="43"/>
      <c r="Q38" s="43"/>
      <c r="R38" s="43"/>
      <c r="S38" s="43"/>
      <c r="T38" s="43"/>
      <c r="U38" s="43"/>
      <c r="V38" s="43"/>
      <c r="W38" s="43"/>
      <c r="X38" s="43"/>
      <c r="Y38" s="43"/>
    </row>
    <row r="39" spans="1:25" customFormat="1" x14ac:dyDescent="0.25">
      <c r="A39" s="41"/>
      <c r="B39" s="41"/>
      <c r="C39" s="41"/>
      <c r="D39" s="41"/>
      <c r="E39" s="41"/>
      <c r="F39" s="41"/>
      <c r="G39" s="41"/>
      <c r="H39" s="41"/>
      <c r="I39" s="41"/>
      <c r="J39" s="41"/>
      <c r="K39" s="41"/>
      <c r="L39" s="41"/>
      <c r="M39" s="41"/>
    </row>
    <row r="40" spans="1:25" customFormat="1" x14ac:dyDescent="0.25">
      <c r="A40" s="41"/>
      <c r="B40" s="41"/>
      <c r="C40" s="41"/>
      <c r="D40" s="41"/>
      <c r="E40" s="41"/>
      <c r="F40" s="41"/>
      <c r="G40" s="41"/>
      <c r="H40" s="41"/>
      <c r="I40" s="41"/>
      <c r="J40" s="41"/>
      <c r="K40" s="41"/>
      <c r="L40" s="41"/>
      <c r="M40" s="41"/>
    </row>
    <row r="41" spans="1:25" x14ac:dyDescent="0.25">
      <c r="A41" s="19"/>
      <c r="B41" s="27"/>
      <c r="C41" s="27"/>
      <c r="D41" s="27"/>
      <c r="E41" s="28"/>
      <c r="F41" s="28"/>
      <c r="G41" s="19"/>
      <c r="H41" s="19"/>
      <c r="I41" s="19"/>
      <c r="J41" s="19"/>
      <c r="K41" s="19"/>
      <c r="L41" s="19"/>
      <c r="M41" s="26"/>
    </row>
    <row r="42" spans="1:25" x14ac:dyDescent="0.25">
      <c r="A42" s="19" t="s">
        <v>235</v>
      </c>
      <c r="B42" s="27"/>
      <c r="C42" s="27"/>
      <c r="D42" s="27"/>
      <c r="E42" s="28"/>
      <c r="F42" s="28"/>
      <c r="G42" s="19"/>
      <c r="H42" s="19"/>
      <c r="I42" s="19"/>
      <c r="J42" s="19"/>
      <c r="K42" s="19"/>
      <c r="L42" s="19"/>
      <c r="M42" s="26"/>
    </row>
    <row r="43" spans="1:25" x14ac:dyDescent="0.25">
      <c r="A43" s="19" t="s">
        <v>236</v>
      </c>
      <c r="B43" s="27"/>
      <c r="C43" s="27"/>
      <c r="D43" s="27"/>
      <c r="E43" s="28"/>
      <c r="F43" s="28"/>
      <c r="G43" s="19"/>
      <c r="H43" s="19"/>
      <c r="I43" s="19"/>
      <c r="J43" s="19"/>
      <c r="K43" s="19"/>
      <c r="L43" s="19"/>
      <c r="M43" s="26"/>
    </row>
    <row r="44" spans="1:25" x14ac:dyDescent="0.25">
      <c r="A44" s="19"/>
      <c r="B44" s="27"/>
      <c r="C44" s="27"/>
      <c r="D44" s="27"/>
      <c r="E44" s="28"/>
      <c r="F44" s="28"/>
      <c r="G44" s="19"/>
      <c r="H44" s="19"/>
      <c r="I44" s="19"/>
      <c r="J44" s="19"/>
      <c r="K44" s="19"/>
      <c r="L44" s="19"/>
      <c r="M44" s="26"/>
    </row>
    <row r="45" spans="1:25" x14ac:dyDescent="0.25">
      <c r="A45" s="17" t="s">
        <v>5</v>
      </c>
      <c r="B45" s="226" t="s">
        <v>174</v>
      </c>
      <c r="C45" s="226"/>
      <c r="D45" s="226"/>
      <c r="E45" s="226"/>
      <c r="F45" s="226"/>
      <c r="G45" s="226"/>
      <c r="H45" s="226"/>
      <c r="I45" s="226"/>
      <c r="J45" s="226"/>
      <c r="K45" s="226"/>
      <c r="L45" s="226"/>
      <c r="M45" s="226"/>
    </row>
    <row r="46" spans="1:25" x14ac:dyDescent="0.25">
      <c r="A46" s="25"/>
      <c r="B46" s="9" t="s">
        <v>1</v>
      </c>
      <c r="C46" s="9"/>
      <c r="D46" s="15"/>
      <c r="E46" s="15"/>
      <c r="F46" s="15"/>
      <c r="G46" s="15"/>
      <c r="H46" s="15"/>
      <c r="I46" s="7"/>
      <c r="J46" s="7"/>
      <c r="K46" s="8"/>
      <c r="L46" s="7"/>
      <c r="M46" s="8"/>
    </row>
    <row r="47" spans="1:25" s="49" customFormat="1" x14ac:dyDescent="0.25">
      <c r="A47" s="47"/>
      <c r="B47" s="47"/>
      <c r="C47" s="47"/>
      <c r="D47" s="47"/>
      <c r="E47" s="47"/>
      <c r="F47" s="47"/>
      <c r="G47" s="47"/>
      <c r="H47" s="47"/>
      <c r="I47" s="47"/>
      <c r="J47" s="47"/>
      <c r="K47" s="47"/>
      <c r="L47" s="47"/>
      <c r="M47" s="47"/>
      <c r="N47" s="48"/>
      <c r="O47" s="48"/>
      <c r="P47" s="48"/>
      <c r="Q47" s="48"/>
      <c r="R47" s="48"/>
      <c r="S47" s="48"/>
      <c r="T47" s="48"/>
      <c r="U47" s="48"/>
      <c r="V47" s="48"/>
      <c r="W47" s="48"/>
      <c r="X47" s="48"/>
      <c r="Y47" s="48"/>
    </row>
    <row r="48" spans="1:25" s="49" customFormat="1" x14ac:dyDescent="0.25">
      <c r="A48" s="47"/>
      <c r="B48" s="47"/>
      <c r="C48" s="47"/>
      <c r="D48" s="47"/>
      <c r="E48" s="47"/>
      <c r="F48" s="47"/>
      <c r="G48" s="47"/>
      <c r="H48" s="47"/>
      <c r="I48" s="47"/>
      <c r="J48" s="47"/>
      <c r="K48" s="47"/>
      <c r="L48" s="47"/>
      <c r="M48" s="47"/>
      <c r="N48" s="48"/>
      <c r="O48" s="48"/>
      <c r="P48" s="48"/>
      <c r="Q48" s="48"/>
      <c r="R48" s="48"/>
      <c r="S48" s="48"/>
      <c r="T48" s="48"/>
      <c r="U48" s="48"/>
      <c r="V48" s="48"/>
      <c r="W48" s="48"/>
      <c r="X48" s="48"/>
      <c r="Y48" s="48"/>
    </row>
    <row r="49" spans="1:25" s="50" customFormat="1" ht="15.75" customHeight="1" x14ac:dyDescent="0.25">
      <c r="A49" s="47"/>
      <c r="B49" s="47"/>
      <c r="C49" s="47"/>
      <c r="D49" s="47"/>
      <c r="E49" s="47"/>
      <c r="F49" s="47"/>
      <c r="G49" s="47"/>
      <c r="H49" s="47"/>
      <c r="I49" s="47"/>
      <c r="J49" s="47"/>
      <c r="K49" s="47"/>
      <c r="L49" s="47"/>
      <c r="M49" s="47"/>
    </row>
    <row r="50" spans="1:25" s="50" customFormat="1" ht="15.75" customHeight="1" x14ac:dyDescent="0.25">
      <c r="A50" s="47"/>
      <c r="B50" s="47"/>
      <c r="C50" s="47"/>
      <c r="D50" s="47"/>
      <c r="E50" s="47"/>
      <c r="F50" s="47"/>
      <c r="G50" s="47"/>
      <c r="H50" s="47"/>
      <c r="I50" s="47"/>
      <c r="J50" s="47"/>
      <c r="K50" s="47"/>
      <c r="L50" s="47"/>
      <c r="M50" s="47"/>
    </row>
    <row r="51" spans="1:25" s="50" customFormat="1" ht="15.75" customHeight="1" x14ac:dyDescent="0.25">
      <c r="A51" s="47"/>
      <c r="B51" s="47"/>
      <c r="C51" s="47"/>
      <c r="D51" s="47"/>
      <c r="E51" s="47"/>
      <c r="F51" s="47"/>
      <c r="G51" s="47"/>
      <c r="H51" s="47"/>
      <c r="I51" s="47"/>
      <c r="J51" s="47"/>
      <c r="K51" s="47"/>
      <c r="L51" s="47"/>
      <c r="M51" s="47"/>
    </row>
    <row r="52" spans="1:25" s="50" customFormat="1" ht="15.75" customHeight="1" x14ac:dyDescent="0.25">
      <c r="A52" s="47"/>
      <c r="B52" s="47"/>
      <c r="C52" s="47"/>
      <c r="D52" s="47"/>
      <c r="E52" s="47"/>
      <c r="F52" s="47"/>
      <c r="G52" s="47"/>
      <c r="H52" s="47"/>
      <c r="I52" s="47"/>
      <c r="J52" s="47"/>
      <c r="K52" s="47"/>
      <c r="L52" s="47"/>
      <c r="M52" s="47"/>
    </row>
    <row r="53" spans="1:25" s="50" customFormat="1" ht="15.75" customHeight="1" x14ac:dyDescent="0.25">
      <c r="A53" s="47"/>
      <c r="B53" s="47"/>
      <c r="C53" s="47"/>
      <c r="D53" s="47"/>
      <c r="E53" s="47"/>
      <c r="F53" s="47"/>
      <c r="G53" s="47"/>
      <c r="H53" s="47"/>
      <c r="I53" s="47"/>
      <c r="J53" s="47"/>
      <c r="K53" s="47"/>
      <c r="L53" s="47"/>
      <c r="M53" s="47"/>
    </row>
    <row r="54" spans="1:25" s="50" customFormat="1" ht="15.75" customHeight="1" x14ac:dyDescent="0.25">
      <c r="A54" s="47"/>
      <c r="B54" s="47"/>
      <c r="C54" s="47"/>
      <c r="D54" s="47"/>
      <c r="E54" s="47"/>
      <c r="F54" s="47"/>
      <c r="G54" s="47"/>
      <c r="H54" s="47"/>
      <c r="I54" s="47"/>
      <c r="J54" s="47"/>
      <c r="K54" s="47"/>
      <c r="L54" s="47"/>
      <c r="M54" s="47"/>
    </row>
    <row r="55" spans="1:25" s="50" customFormat="1" ht="15.75" customHeight="1" x14ac:dyDescent="0.25">
      <c r="A55" s="47"/>
      <c r="B55" s="47"/>
      <c r="C55" s="47"/>
      <c r="D55" s="47"/>
      <c r="E55" s="47"/>
      <c r="F55" s="47"/>
      <c r="G55" s="47"/>
      <c r="H55" s="47"/>
      <c r="I55" s="47"/>
      <c r="J55" s="47"/>
      <c r="K55" s="47"/>
      <c r="L55" s="47"/>
      <c r="M55" s="47"/>
    </row>
    <row r="56" spans="1:25" s="50" customFormat="1" ht="15.75" customHeight="1" x14ac:dyDescent="0.25">
      <c r="A56" s="47"/>
      <c r="B56" s="47"/>
      <c r="C56" s="47"/>
      <c r="D56" s="47"/>
      <c r="E56" s="47"/>
      <c r="F56" s="47"/>
      <c r="G56" s="47"/>
      <c r="H56" s="47"/>
      <c r="I56" s="47"/>
      <c r="J56" s="47"/>
      <c r="K56" s="47"/>
      <c r="L56" s="47"/>
      <c r="M56" s="47"/>
      <c r="N56" s="51"/>
      <c r="O56" s="51"/>
      <c r="P56" s="51"/>
      <c r="Q56" s="51"/>
      <c r="R56" s="51"/>
      <c r="S56" s="51"/>
      <c r="T56" s="51"/>
      <c r="U56" s="51"/>
      <c r="V56" s="51"/>
      <c r="W56" s="51"/>
      <c r="X56" s="51"/>
      <c r="Y56" s="51"/>
    </row>
    <row r="57" spans="1:25" ht="15.75" customHeight="1" x14ac:dyDescent="0.25">
      <c r="A57" s="47"/>
      <c r="B57" s="47"/>
      <c r="C57" s="47"/>
      <c r="D57" s="47"/>
      <c r="E57" s="47"/>
      <c r="F57" s="47"/>
      <c r="G57" s="47"/>
      <c r="H57" s="47"/>
      <c r="I57" s="47"/>
      <c r="J57" s="47"/>
      <c r="K57" s="47"/>
      <c r="L57" s="47"/>
      <c r="M57" s="47"/>
    </row>
    <row r="58" spans="1:25" ht="15.75" customHeight="1" x14ac:dyDescent="0.25">
      <c r="A58" s="47"/>
      <c r="B58" s="47"/>
      <c r="C58" s="47"/>
      <c r="D58" s="47"/>
      <c r="E58" s="47"/>
      <c r="F58" s="47"/>
      <c r="G58" s="47"/>
      <c r="H58" s="47"/>
      <c r="I58" s="47"/>
      <c r="J58" s="47"/>
      <c r="K58" s="47"/>
      <c r="L58" s="47"/>
      <c r="M58" s="47"/>
    </row>
    <row r="59" spans="1:25" ht="15.75" customHeight="1" x14ac:dyDescent="0.25"/>
    <row r="60" spans="1:25" ht="15.75" customHeight="1" x14ac:dyDescent="0.25"/>
    <row r="61" spans="1:25" ht="15.75" customHeight="1" x14ac:dyDescent="0.25"/>
    <row r="62" spans="1:25" ht="15.75" customHeight="1" x14ac:dyDescent="0.25"/>
  </sheetData>
  <mergeCells count="4">
    <mergeCell ref="B33:M33"/>
    <mergeCell ref="B45:M45"/>
    <mergeCell ref="A4:M4"/>
    <mergeCell ref="B36:K3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Q1</vt:lpstr>
      <vt:lpstr>Q2</vt:lpstr>
      <vt:lpstr>Q3</vt:lpstr>
      <vt:lpstr>Q4</vt:lpstr>
      <vt:lpstr>Q5</vt:lpstr>
      <vt:lpstr>Q6</vt:lpstr>
      <vt:lpstr>Q7</vt:lpstr>
      <vt:lpstr>Q8</vt:lpstr>
      <vt:lpstr>Q9</vt:lpstr>
      <vt:lpstr>Q10</vt:lpstr>
      <vt:lpstr>Q11</vt:lpstr>
      <vt:lpstr>Q12</vt:lpstr>
      <vt:lpstr>Q13</vt:lpstr>
      <vt:lpstr>Sheet2</vt:lpstr>
      <vt:lpstr>attach2</vt:lpstr>
      <vt:lpstr>ILF_Tab</vt:lpstr>
      <vt:lpstr>layer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2018-12-31T14:01:19Z</cp:lastPrinted>
  <dcterms:created xsi:type="dcterms:W3CDTF">2016-11-07T18:30:57Z</dcterms:created>
  <dcterms:modified xsi:type="dcterms:W3CDTF">2023-02-20T21:34:25Z</dcterms:modified>
</cp:coreProperties>
</file>