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Ex1.xml" ContentType="application/vnd.ms-office.chartex+xml"/>
  <Override PartName="/xl/charts/style1.xml" ContentType="application/vnd.ms-office.chartstyle+xml"/>
  <Override PartName="/xl/charts/colors1.xml" ContentType="application/vnd.ms-office.chartcolorstyle+xml"/>
  <Override PartName="/xl/charts/chartEx2.xml" ContentType="application/vnd.ms-office.chartex+xml"/>
  <Override PartName="/xl/charts/style2.xml" ContentType="application/vnd.ms-office.chartstyle+xml"/>
  <Override PartName="/xl/charts/colors2.xml" ContentType="application/vnd.ms-office.chartcolorstyle+xml"/>
  <Override PartName="/xl/drawings/drawing4.xml" ContentType="application/vnd.openxmlformats-officedocument.drawing+xml"/>
  <Override PartName="/xl/charts/chartEx3.xml" ContentType="application/vnd.ms-office.chartex+xml"/>
  <Override PartName="/xl/charts/style3.xml" ContentType="application/vnd.ms-office.chartstyle+xml"/>
  <Override PartName="/xl/charts/colors3.xml" ContentType="application/vnd.ms-office.chartcolorstyle+xml"/>
  <Override PartName="/xl/charts/chartEx4.xml" ContentType="application/vnd.ms-office.chartex+xml"/>
  <Override PartName="/xl/charts/style4.xml" ContentType="application/vnd.ms-office.chartstyle+xml"/>
  <Override PartName="/xl/charts/colors4.xml" ContentType="application/vnd.ms-office.chartcolorstyle+xml"/>
  <Override PartName="/xl/drawings/drawing5.xml" ContentType="application/vnd.openxmlformats-officedocument.drawing+xml"/>
  <Override PartName="/xl/drawings/drawing6.xml" ContentType="application/vnd.openxmlformats-officedocument.drawing+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docProps/core.xml" ContentType="application/vnd.openxmlformats-package.core-properties+xml"/>
  <Override PartName="/docProps/app.xml" ContentType="application/vnd.openxmlformats-officedocument.extended-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mc:AlternateContent xmlns:mc="http://schemas.openxmlformats.org/markup-compatibility/2006">
    <mc:Choice Requires="x15">
      <x15ac:absPath xmlns:x15ac="http://schemas.microsoft.com/office/spreadsheetml/2010/11/ac" url="https://societyofactuaries-my.sharepoint.com/personal/dnorris_soa_org/Documents/Documents/Projects/2025-26 Curriculum/FINAL CURATED PAST EXAMS/Fully Assembled/"/>
    </mc:Choice>
  </mc:AlternateContent>
  <xr:revisionPtr revIDLastSave="3" documentId="13_ncr:1_{E50E8F51-0790-44A6-866D-86B4E5F7B589}" xr6:coauthVersionLast="47" xr6:coauthVersionMax="47" xr10:uidLastSave="{5228DBCF-6FF7-4A10-A8A3-E02D4FD41958}"/>
  <bookViews>
    <workbookView xWindow="28680" yWindow="-120" windowWidth="38640" windowHeight="21120" xr2:uid="{00000000-000D-0000-FFFF-FFFF00000000}"/>
  </bookViews>
  <sheets>
    <sheet name="Cover " sheetId="27" r:id="rId1"/>
    <sheet name="F2020 ILA LAM 4c Question" sheetId="2" r:id="rId2"/>
    <sheet name="F2020 ILA LAM 4c Solution" sheetId="1" r:id="rId3"/>
    <sheet name="F2021 ILA LAM 4b Question" sheetId="3" r:id="rId4"/>
    <sheet name="F2022 ILA LAM 1(a)(i) Question" sheetId="6" r:id="rId5"/>
    <sheet name="F2022 ILA LAM 1(a)(ii) Question" sheetId="4" r:id="rId6"/>
    <sheet name="S2023 LAM Q5 (c) Question" sheetId="5" r:id="rId7"/>
    <sheet name="CFEFD F24 Q3b" sheetId="8" r:id="rId8"/>
    <sheet name="CFEFD F24 Sol Q3b" sheetId="9" r:id="rId9"/>
    <sheet name="CFEFD F24 Q3c" sheetId="15" r:id="rId10"/>
    <sheet name="CFEFD F24 Sol Q3c" sheetId="16" r:id="rId11"/>
    <sheet name="CFEFD S24 Q3b" sheetId="17" r:id="rId12"/>
    <sheet name="CFEFD S24 Sol Q3b" sheetId="12" r:id="rId13"/>
    <sheet name="CFEFD F23 1c(ii)" sheetId="13" r:id="rId14"/>
    <sheet name="CFEFD F23 Sol 1c(ii)" sheetId="14" r:id="rId15"/>
    <sheet name="CFEFD S23 Q5d" sheetId="18" r:id="rId16"/>
    <sheet name="CFEFD S23 Sol Q5d" sheetId="19" r:id="rId17"/>
    <sheet name="CFEFD S23 Q5e" sheetId="20" r:id="rId18"/>
    <sheet name="CFEFD S23 Sol Q5e" sheetId="21" r:id="rId19"/>
    <sheet name="CFEFD S23 Q8d" sheetId="24" r:id="rId20"/>
    <sheet name="CFEFD S23 Sol Q8d" sheetId="25" r:id="rId21"/>
    <sheet name="CFEFD F21 Q6c" sheetId="23" r:id="rId22"/>
    <sheet name="CFEFD F21 Sol Q6c" sheetId="26" r:id="rId23"/>
  </sheets>
  <externalReferences>
    <externalReference r:id="rId24"/>
    <externalReference r:id="rId25"/>
    <externalReference r:id="rId26"/>
    <externalReference r:id="rId27"/>
  </externalReferences>
  <definedNames>
    <definedName name="_xlchart.v1.0" hidden="1">'[1]3_c'!$N$10:$N$134</definedName>
    <definedName name="_xlchart.v1.1" hidden="1">'[1]3_c'!$L$10:$L$134</definedName>
    <definedName name="_xlchart.v1.2" hidden="1">'[2]3_cii'!$L$10:$L$134</definedName>
    <definedName name="_xlchart.v1.3" hidden="1">'[2]3_cii'!$N$10:$N$134</definedName>
    <definedName name="Allocations">#REF!</definedName>
    <definedName name="Total">#REF!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N1086" i="26" l="1"/>
  <c r="M1086" i="26"/>
  <c r="L1086" i="26"/>
  <c r="K1086" i="26"/>
  <c r="N1085" i="26"/>
  <c r="M1085" i="26"/>
  <c r="L1085" i="26"/>
  <c r="K1085" i="26"/>
  <c r="N1084" i="26"/>
  <c r="M1084" i="26"/>
  <c r="L1084" i="26"/>
  <c r="K1084" i="26"/>
  <c r="N1083" i="26"/>
  <c r="M1083" i="26"/>
  <c r="L1083" i="26"/>
  <c r="K1083" i="26"/>
  <c r="N1082" i="26"/>
  <c r="M1082" i="26"/>
  <c r="L1082" i="26"/>
  <c r="K1082" i="26"/>
  <c r="N1081" i="26"/>
  <c r="M1081" i="26"/>
  <c r="L1081" i="26"/>
  <c r="K1081" i="26"/>
  <c r="N1080" i="26"/>
  <c r="M1080" i="26"/>
  <c r="L1080" i="26"/>
  <c r="K1080" i="26"/>
  <c r="N1079" i="26"/>
  <c r="M1079" i="26"/>
  <c r="L1079" i="26"/>
  <c r="K1079" i="26"/>
  <c r="N1078" i="26"/>
  <c r="M1078" i="26"/>
  <c r="L1078" i="26"/>
  <c r="K1078" i="26"/>
  <c r="N1077" i="26"/>
  <c r="M1077" i="26"/>
  <c r="L1077" i="26"/>
  <c r="K1077" i="26"/>
  <c r="N1076" i="26"/>
  <c r="M1076" i="26"/>
  <c r="L1076" i="26"/>
  <c r="K1076" i="26"/>
  <c r="N1075" i="26"/>
  <c r="M1075" i="26"/>
  <c r="L1075" i="26"/>
  <c r="K1075" i="26"/>
  <c r="N1074" i="26"/>
  <c r="M1074" i="26"/>
  <c r="L1074" i="26"/>
  <c r="K1074" i="26"/>
  <c r="N1073" i="26"/>
  <c r="M1073" i="26"/>
  <c r="L1073" i="26"/>
  <c r="K1073" i="26"/>
  <c r="N1072" i="26"/>
  <c r="M1072" i="26"/>
  <c r="L1072" i="26"/>
  <c r="K1072" i="26"/>
  <c r="N1071" i="26"/>
  <c r="M1071" i="26"/>
  <c r="L1071" i="26"/>
  <c r="K1071" i="26"/>
  <c r="N1070" i="26"/>
  <c r="M1070" i="26"/>
  <c r="L1070" i="26"/>
  <c r="K1070" i="26"/>
  <c r="N1069" i="26"/>
  <c r="M1069" i="26"/>
  <c r="L1069" i="26"/>
  <c r="K1069" i="26"/>
  <c r="N1068" i="26"/>
  <c r="M1068" i="26"/>
  <c r="L1068" i="26"/>
  <c r="K1068" i="26"/>
  <c r="N1067" i="26"/>
  <c r="M1067" i="26"/>
  <c r="L1067" i="26"/>
  <c r="K1067" i="26"/>
  <c r="N1066" i="26"/>
  <c r="M1066" i="26"/>
  <c r="L1066" i="26"/>
  <c r="K1066" i="26"/>
  <c r="N1065" i="26"/>
  <c r="M1065" i="26"/>
  <c r="L1065" i="26"/>
  <c r="K1065" i="26"/>
  <c r="N1064" i="26"/>
  <c r="M1064" i="26"/>
  <c r="L1064" i="26"/>
  <c r="K1064" i="26"/>
  <c r="N1063" i="26"/>
  <c r="M1063" i="26"/>
  <c r="L1063" i="26"/>
  <c r="K1063" i="26"/>
  <c r="N1062" i="26"/>
  <c r="M1062" i="26"/>
  <c r="L1062" i="26"/>
  <c r="K1062" i="26"/>
  <c r="N1061" i="26"/>
  <c r="M1061" i="26"/>
  <c r="L1061" i="26"/>
  <c r="K1061" i="26"/>
  <c r="N1060" i="26"/>
  <c r="M1060" i="26"/>
  <c r="L1060" i="26"/>
  <c r="K1060" i="26"/>
  <c r="N1059" i="26"/>
  <c r="M1059" i="26"/>
  <c r="L1059" i="26"/>
  <c r="K1059" i="26"/>
  <c r="N1058" i="26"/>
  <c r="M1058" i="26"/>
  <c r="L1058" i="26"/>
  <c r="K1058" i="26"/>
  <c r="N1057" i="26"/>
  <c r="M1057" i="26"/>
  <c r="L1057" i="26"/>
  <c r="K1057" i="26"/>
  <c r="N1056" i="26"/>
  <c r="M1056" i="26"/>
  <c r="L1056" i="26"/>
  <c r="K1056" i="26"/>
  <c r="N1055" i="26"/>
  <c r="M1055" i="26"/>
  <c r="L1055" i="26"/>
  <c r="K1055" i="26"/>
  <c r="N1054" i="26"/>
  <c r="M1054" i="26"/>
  <c r="L1054" i="26"/>
  <c r="K1054" i="26"/>
  <c r="N1053" i="26"/>
  <c r="M1053" i="26"/>
  <c r="L1053" i="26"/>
  <c r="K1053" i="26"/>
  <c r="N1052" i="26"/>
  <c r="M1052" i="26"/>
  <c r="L1052" i="26"/>
  <c r="K1052" i="26"/>
  <c r="N1051" i="26"/>
  <c r="M1051" i="26"/>
  <c r="L1051" i="26"/>
  <c r="K1051" i="26"/>
  <c r="N1050" i="26"/>
  <c r="M1050" i="26"/>
  <c r="L1050" i="26"/>
  <c r="K1050" i="26"/>
  <c r="N1049" i="26"/>
  <c r="M1049" i="26"/>
  <c r="L1049" i="26"/>
  <c r="K1049" i="26"/>
  <c r="N1048" i="26"/>
  <c r="M1048" i="26"/>
  <c r="L1048" i="26"/>
  <c r="K1048" i="26"/>
  <c r="N1047" i="26"/>
  <c r="M1047" i="26"/>
  <c r="L1047" i="26"/>
  <c r="K1047" i="26"/>
  <c r="N1046" i="26"/>
  <c r="M1046" i="26"/>
  <c r="L1046" i="26"/>
  <c r="K1046" i="26"/>
  <c r="N1045" i="26"/>
  <c r="M1045" i="26"/>
  <c r="L1045" i="26"/>
  <c r="K1045" i="26"/>
  <c r="N1044" i="26"/>
  <c r="M1044" i="26"/>
  <c r="L1044" i="26"/>
  <c r="K1044" i="26"/>
  <c r="N1043" i="26"/>
  <c r="M1043" i="26"/>
  <c r="L1043" i="26"/>
  <c r="K1043" i="26"/>
  <c r="N1042" i="26"/>
  <c r="M1042" i="26"/>
  <c r="L1042" i="26"/>
  <c r="K1042" i="26"/>
  <c r="N1041" i="26"/>
  <c r="M1041" i="26"/>
  <c r="L1041" i="26"/>
  <c r="K1041" i="26"/>
  <c r="N1040" i="26"/>
  <c r="M1040" i="26"/>
  <c r="L1040" i="26"/>
  <c r="K1040" i="26"/>
  <c r="N1039" i="26"/>
  <c r="M1039" i="26"/>
  <c r="L1039" i="26"/>
  <c r="K1039" i="26"/>
  <c r="N1038" i="26"/>
  <c r="M1038" i="26"/>
  <c r="L1038" i="26"/>
  <c r="K1038" i="26"/>
  <c r="N1037" i="26"/>
  <c r="M1037" i="26"/>
  <c r="L1037" i="26"/>
  <c r="K1037" i="26"/>
  <c r="N1036" i="26"/>
  <c r="M1036" i="26"/>
  <c r="L1036" i="26"/>
  <c r="K1036" i="26"/>
  <c r="N1035" i="26"/>
  <c r="M1035" i="26"/>
  <c r="L1035" i="26"/>
  <c r="K1035" i="26"/>
  <c r="N1034" i="26"/>
  <c r="M1034" i="26"/>
  <c r="L1034" i="26"/>
  <c r="K1034" i="26"/>
  <c r="N1033" i="26"/>
  <c r="M1033" i="26"/>
  <c r="L1033" i="26"/>
  <c r="K1033" i="26"/>
  <c r="N1032" i="26"/>
  <c r="M1032" i="26"/>
  <c r="L1032" i="26"/>
  <c r="K1032" i="26"/>
  <c r="N1031" i="26"/>
  <c r="M1031" i="26"/>
  <c r="L1031" i="26"/>
  <c r="K1031" i="26"/>
  <c r="N1030" i="26"/>
  <c r="M1030" i="26"/>
  <c r="L1030" i="26"/>
  <c r="K1030" i="26"/>
  <c r="N1029" i="26"/>
  <c r="M1029" i="26"/>
  <c r="L1029" i="26"/>
  <c r="K1029" i="26"/>
  <c r="N1028" i="26"/>
  <c r="M1028" i="26"/>
  <c r="L1028" i="26"/>
  <c r="K1028" i="26"/>
  <c r="N1027" i="26"/>
  <c r="M1027" i="26"/>
  <c r="L1027" i="26"/>
  <c r="K1027" i="26"/>
  <c r="N1026" i="26"/>
  <c r="M1026" i="26"/>
  <c r="L1026" i="26"/>
  <c r="K1026" i="26"/>
  <c r="N1025" i="26"/>
  <c r="M1025" i="26"/>
  <c r="L1025" i="26"/>
  <c r="K1025" i="26"/>
  <c r="N1024" i="26"/>
  <c r="M1024" i="26"/>
  <c r="L1024" i="26"/>
  <c r="K1024" i="26"/>
  <c r="N1023" i="26"/>
  <c r="M1023" i="26"/>
  <c r="L1023" i="26"/>
  <c r="K1023" i="26"/>
  <c r="N1022" i="26"/>
  <c r="M1022" i="26"/>
  <c r="L1022" i="26"/>
  <c r="K1022" i="26"/>
  <c r="N1021" i="26"/>
  <c r="M1021" i="26"/>
  <c r="L1021" i="26"/>
  <c r="K1021" i="26"/>
  <c r="N1020" i="26"/>
  <c r="M1020" i="26"/>
  <c r="L1020" i="26"/>
  <c r="K1020" i="26"/>
  <c r="N1019" i="26"/>
  <c r="M1019" i="26"/>
  <c r="L1019" i="26"/>
  <c r="K1019" i="26"/>
  <c r="N1018" i="26"/>
  <c r="M1018" i="26"/>
  <c r="L1018" i="26"/>
  <c r="K1018" i="26"/>
  <c r="N1017" i="26"/>
  <c r="M1017" i="26"/>
  <c r="L1017" i="26"/>
  <c r="K1017" i="26"/>
  <c r="N1016" i="26"/>
  <c r="M1016" i="26"/>
  <c r="L1016" i="26"/>
  <c r="K1016" i="26"/>
  <c r="N1015" i="26"/>
  <c r="M1015" i="26"/>
  <c r="L1015" i="26"/>
  <c r="K1015" i="26"/>
  <c r="N1014" i="26"/>
  <c r="M1014" i="26"/>
  <c r="L1014" i="26"/>
  <c r="K1014" i="26"/>
  <c r="N1013" i="26"/>
  <c r="M1013" i="26"/>
  <c r="L1013" i="26"/>
  <c r="K1013" i="26"/>
  <c r="N1012" i="26"/>
  <c r="M1012" i="26"/>
  <c r="L1012" i="26"/>
  <c r="K1012" i="26"/>
  <c r="N1011" i="26"/>
  <c r="M1011" i="26"/>
  <c r="L1011" i="26"/>
  <c r="K1011" i="26"/>
  <c r="N1010" i="26"/>
  <c r="M1010" i="26"/>
  <c r="L1010" i="26"/>
  <c r="K1010" i="26"/>
  <c r="N1009" i="26"/>
  <c r="M1009" i="26"/>
  <c r="L1009" i="26"/>
  <c r="K1009" i="26"/>
  <c r="N1008" i="26"/>
  <c r="M1008" i="26"/>
  <c r="L1008" i="26"/>
  <c r="K1008" i="26"/>
  <c r="N1007" i="26"/>
  <c r="M1007" i="26"/>
  <c r="L1007" i="26"/>
  <c r="K1007" i="26"/>
  <c r="N1006" i="26"/>
  <c r="M1006" i="26"/>
  <c r="L1006" i="26"/>
  <c r="K1006" i="26"/>
  <c r="N1005" i="26"/>
  <c r="M1005" i="26"/>
  <c r="L1005" i="26"/>
  <c r="K1005" i="26"/>
  <c r="N1004" i="26"/>
  <c r="M1004" i="26"/>
  <c r="L1004" i="26"/>
  <c r="K1004" i="26"/>
  <c r="N1003" i="26"/>
  <c r="M1003" i="26"/>
  <c r="L1003" i="26"/>
  <c r="K1003" i="26"/>
  <c r="N1002" i="26"/>
  <c r="M1002" i="26"/>
  <c r="L1002" i="26"/>
  <c r="K1002" i="26"/>
  <c r="N1001" i="26"/>
  <c r="M1001" i="26"/>
  <c r="L1001" i="26"/>
  <c r="K1001" i="26"/>
  <c r="N1000" i="26"/>
  <c r="M1000" i="26"/>
  <c r="L1000" i="26"/>
  <c r="K1000" i="26"/>
  <c r="N999" i="26"/>
  <c r="M999" i="26"/>
  <c r="L999" i="26"/>
  <c r="K999" i="26"/>
  <c r="N998" i="26"/>
  <c r="M998" i="26"/>
  <c r="L998" i="26"/>
  <c r="K998" i="26"/>
  <c r="N997" i="26"/>
  <c r="M997" i="26"/>
  <c r="L997" i="26"/>
  <c r="K997" i="26"/>
  <c r="N996" i="26"/>
  <c r="M996" i="26"/>
  <c r="L996" i="26"/>
  <c r="K996" i="26"/>
  <c r="N995" i="26"/>
  <c r="M995" i="26"/>
  <c r="L995" i="26"/>
  <c r="K995" i="26"/>
  <c r="N994" i="26"/>
  <c r="M994" i="26"/>
  <c r="L994" i="26"/>
  <c r="K994" i="26"/>
  <c r="N993" i="26"/>
  <c r="M993" i="26"/>
  <c r="L993" i="26"/>
  <c r="K993" i="26"/>
  <c r="N992" i="26"/>
  <c r="M992" i="26"/>
  <c r="L992" i="26"/>
  <c r="K992" i="26"/>
  <c r="N991" i="26"/>
  <c r="M991" i="26"/>
  <c r="L991" i="26"/>
  <c r="K991" i="26"/>
  <c r="N990" i="26"/>
  <c r="M990" i="26"/>
  <c r="L990" i="26"/>
  <c r="K990" i="26"/>
  <c r="N989" i="26"/>
  <c r="M989" i="26"/>
  <c r="L989" i="26"/>
  <c r="K989" i="26"/>
  <c r="N988" i="26"/>
  <c r="M988" i="26"/>
  <c r="L988" i="26"/>
  <c r="K988" i="26"/>
  <c r="N987" i="26"/>
  <c r="M987" i="26"/>
  <c r="L987" i="26"/>
  <c r="K987" i="26"/>
  <c r="N986" i="26"/>
  <c r="M986" i="26"/>
  <c r="L986" i="26"/>
  <c r="K986" i="26"/>
  <c r="N985" i="26"/>
  <c r="M985" i="26"/>
  <c r="L985" i="26"/>
  <c r="K985" i="26"/>
  <c r="N984" i="26"/>
  <c r="M984" i="26"/>
  <c r="L984" i="26"/>
  <c r="K984" i="26"/>
  <c r="N983" i="26"/>
  <c r="M983" i="26"/>
  <c r="L983" i="26"/>
  <c r="K983" i="26"/>
  <c r="N982" i="26"/>
  <c r="M982" i="26"/>
  <c r="L982" i="26"/>
  <c r="K982" i="26"/>
  <c r="N981" i="26"/>
  <c r="M981" i="26"/>
  <c r="L981" i="26"/>
  <c r="K981" i="26"/>
  <c r="N980" i="26"/>
  <c r="M980" i="26"/>
  <c r="L980" i="26"/>
  <c r="K980" i="26"/>
  <c r="N979" i="26"/>
  <c r="M979" i="26"/>
  <c r="L979" i="26"/>
  <c r="K979" i="26"/>
  <c r="N978" i="26"/>
  <c r="M978" i="26"/>
  <c r="L978" i="26"/>
  <c r="K978" i="26"/>
  <c r="N977" i="26"/>
  <c r="M977" i="26"/>
  <c r="L977" i="26"/>
  <c r="K977" i="26"/>
  <c r="N976" i="26"/>
  <c r="M976" i="26"/>
  <c r="L976" i="26"/>
  <c r="K976" i="26"/>
  <c r="N975" i="26"/>
  <c r="M975" i="26"/>
  <c r="L975" i="26"/>
  <c r="K975" i="26"/>
  <c r="N974" i="26"/>
  <c r="M974" i="26"/>
  <c r="L974" i="26"/>
  <c r="K974" i="26"/>
  <c r="N973" i="26"/>
  <c r="M973" i="26"/>
  <c r="L973" i="26"/>
  <c r="K973" i="26"/>
  <c r="N972" i="26"/>
  <c r="M972" i="26"/>
  <c r="L972" i="26"/>
  <c r="K972" i="26"/>
  <c r="N971" i="26"/>
  <c r="M971" i="26"/>
  <c r="L971" i="26"/>
  <c r="K971" i="26"/>
  <c r="N970" i="26"/>
  <c r="M970" i="26"/>
  <c r="L970" i="26"/>
  <c r="K970" i="26"/>
  <c r="N969" i="26"/>
  <c r="M969" i="26"/>
  <c r="L969" i="26"/>
  <c r="K969" i="26"/>
  <c r="N968" i="26"/>
  <c r="M968" i="26"/>
  <c r="L968" i="26"/>
  <c r="K968" i="26"/>
  <c r="N967" i="26"/>
  <c r="M967" i="26"/>
  <c r="L967" i="26"/>
  <c r="K967" i="26"/>
  <c r="N966" i="26"/>
  <c r="M966" i="26"/>
  <c r="L966" i="26"/>
  <c r="K966" i="26"/>
  <c r="N965" i="26"/>
  <c r="M965" i="26"/>
  <c r="L965" i="26"/>
  <c r="K965" i="26"/>
  <c r="N964" i="26"/>
  <c r="M964" i="26"/>
  <c r="L964" i="26"/>
  <c r="K964" i="26"/>
  <c r="N963" i="26"/>
  <c r="M963" i="26"/>
  <c r="L963" i="26"/>
  <c r="K963" i="26"/>
  <c r="N962" i="26"/>
  <c r="M962" i="26"/>
  <c r="L962" i="26"/>
  <c r="K962" i="26"/>
  <c r="N961" i="26"/>
  <c r="M961" i="26"/>
  <c r="L961" i="26"/>
  <c r="K961" i="26"/>
  <c r="N960" i="26"/>
  <c r="M960" i="26"/>
  <c r="L960" i="26"/>
  <c r="K960" i="26"/>
  <c r="N959" i="26"/>
  <c r="M959" i="26"/>
  <c r="L959" i="26"/>
  <c r="K959" i="26"/>
  <c r="N958" i="26"/>
  <c r="M958" i="26"/>
  <c r="L958" i="26"/>
  <c r="K958" i="26"/>
  <c r="N957" i="26"/>
  <c r="M957" i="26"/>
  <c r="L957" i="26"/>
  <c r="K957" i="26"/>
  <c r="N956" i="26"/>
  <c r="M956" i="26"/>
  <c r="L956" i="26"/>
  <c r="K956" i="26"/>
  <c r="N955" i="26"/>
  <c r="M955" i="26"/>
  <c r="L955" i="26"/>
  <c r="K955" i="26"/>
  <c r="N954" i="26"/>
  <c r="M954" i="26"/>
  <c r="L954" i="26"/>
  <c r="K954" i="26"/>
  <c r="N953" i="26"/>
  <c r="M953" i="26"/>
  <c r="L953" i="26"/>
  <c r="K953" i="26"/>
  <c r="N952" i="26"/>
  <c r="M952" i="26"/>
  <c r="L952" i="26"/>
  <c r="K952" i="26"/>
  <c r="N951" i="26"/>
  <c r="M951" i="26"/>
  <c r="L951" i="26"/>
  <c r="K951" i="26"/>
  <c r="N950" i="26"/>
  <c r="M950" i="26"/>
  <c r="L950" i="26"/>
  <c r="K950" i="26"/>
  <c r="N949" i="26"/>
  <c r="M949" i="26"/>
  <c r="L949" i="26"/>
  <c r="K949" i="26"/>
  <c r="N948" i="26"/>
  <c r="M948" i="26"/>
  <c r="L948" i="26"/>
  <c r="K948" i="26"/>
  <c r="N947" i="26"/>
  <c r="M947" i="26"/>
  <c r="L947" i="26"/>
  <c r="K947" i="26"/>
  <c r="N946" i="26"/>
  <c r="M946" i="26"/>
  <c r="L946" i="26"/>
  <c r="K946" i="26"/>
  <c r="N945" i="26"/>
  <c r="M945" i="26"/>
  <c r="L945" i="26"/>
  <c r="K945" i="26"/>
  <c r="N944" i="26"/>
  <c r="M944" i="26"/>
  <c r="L944" i="26"/>
  <c r="K944" i="26"/>
  <c r="N943" i="26"/>
  <c r="M943" i="26"/>
  <c r="L943" i="26"/>
  <c r="K943" i="26"/>
  <c r="N942" i="26"/>
  <c r="M942" i="26"/>
  <c r="L942" i="26"/>
  <c r="K942" i="26"/>
  <c r="N941" i="26"/>
  <c r="M941" i="26"/>
  <c r="L941" i="26"/>
  <c r="K941" i="26"/>
  <c r="N940" i="26"/>
  <c r="M940" i="26"/>
  <c r="L940" i="26"/>
  <c r="K940" i="26"/>
  <c r="N939" i="26"/>
  <c r="M939" i="26"/>
  <c r="L939" i="26"/>
  <c r="K939" i="26"/>
  <c r="N938" i="26"/>
  <c r="M938" i="26"/>
  <c r="L938" i="26"/>
  <c r="K938" i="26"/>
  <c r="N937" i="26"/>
  <c r="M937" i="26"/>
  <c r="L937" i="26"/>
  <c r="K937" i="26"/>
  <c r="N936" i="26"/>
  <c r="M936" i="26"/>
  <c r="L936" i="26"/>
  <c r="K936" i="26"/>
  <c r="N935" i="26"/>
  <c r="M935" i="26"/>
  <c r="L935" i="26"/>
  <c r="K935" i="26"/>
  <c r="N934" i="26"/>
  <c r="M934" i="26"/>
  <c r="L934" i="26"/>
  <c r="K934" i="26"/>
  <c r="N933" i="26"/>
  <c r="M933" i="26"/>
  <c r="L933" i="26"/>
  <c r="K933" i="26"/>
  <c r="N932" i="26"/>
  <c r="M932" i="26"/>
  <c r="L932" i="26"/>
  <c r="K932" i="26"/>
  <c r="N931" i="26"/>
  <c r="M931" i="26"/>
  <c r="L931" i="26"/>
  <c r="K931" i="26"/>
  <c r="N930" i="26"/>
  <c r="M930" i="26"/>
  <c r="L930" i="26"/>
  <c r="K930" i="26"/>
  <c r="N929" i="26"/>
  <c r="M929" i="26"/>
  <c r="L929" i="26"/>
  <c r="K929" i="26"/>
  <c r="N928" i="26"/>
  <c r="M928" i="26"/>
  <c r="L928" i="26"/>
  <c r="K928" i="26"/>
  <c r="N927" i="26"/>
  <c r="M927" i="26"/>
  <c r="L927" i="26"/>
  <c r="K927" i="26"/>
  <c r="N926" i="26"/>
  <c r="M926" i="26"/>
  <c r="L926" i="26"/>
  <c r="K926" i="26"/>
  <c r="N925" i="26"/>
  <c r="M925" i="26"/>
  <c r="L925" i="26"/>
  <c r="K925" i="26"/>
  <c r="N924" i="26"/>
  <c r="M924" i="26"/>
  <c r="L924" i="26"/>
  <c r="K924" i="26"/>
  <c r="N923" i="26"/>
  <c r="M923" i="26"/>
  <c r="L923" i="26"/>
  <c r="K923" i="26"/>
  <c r="N922" i="26"/>
  <c r="M922" i="26"/>
  <c r="L922" i="26"/>
  <c r="K922" i="26"/>
  <c r="N921" i="26"/>
  <c r="M921" i="26"/>
  <c r="L921" i="26"/>
  <c r="K921" i="26"/>
  <c r="N920" i="26"/>
  <c r="M920" i="26"/>
  <c r="L920" i="26"/>
  <c r="K920" i="26"/>
  <c r="N919" i="26"/>
  <c r="M919" i="26"/>
  <c r="L919" i="26"/>
  <c r="K919" i="26"/>
  <c r="N918" i="26"/>
  <c r="M918" i="26"/>
  <c r="L918" i="26"/>
  <c r="K918" i="26"/>
  <c r="N917" i="26"/>
  <c r="M917" i="26"/>
  <c r="L917" i="26"/>
  <c r="K917" i="26"/>
  <c r="N916" i="26"/>
  <c r="M916" i="26"/>
  <c r="L916" i="26"/>
  <c r="K916" i="26"/>
  <c r="N915" i="26"/>
  <c r="M915" i="26"/>
  <c r="L915" i="26"/>
  <c r="K915" i="26"/>
  <c r="N914" i="26"/>
  <c r="M914" i="26"/>
  <c r="L914" i="26"/>
  <c r="K914" i="26"/>
  <c r="N913" i="26"/>
  <c r="M913" i="26"/>
  <c r="L913" i="26"/>
  <c r="K913" i="26"/>
  <c r="N912" i="26"/>
  <c r="M912" i="26"/>
  <c r="L912" i="26"/>
  <c r="K912" i="26"/>
  <c r="N911" i="26"/>
  <c r="M911" i="26"/>
  <c r="L911" i="26"/>
  <c r="K911" i="26"/>
  <c r="N910" i="26"/>
  <c r="M910" i="26"/>
  <c r="L910" i="26"/>
  <c r="K910" i="26"/>
  <c r="N909" i="26"/>
  <c r="M909" i="26"/>
  <c r="L909" i="26"/>
  <c r="K909" i="26"/>
  <c r="N908" i="26"/>
  <c r="M908" i="26"/>
  <c r="L908" i="26"/>
  <c r="K908" i="26"/>
  <c r="N907" i="26"/>
  <c r="M907" i="26"/>
  <c r="L907" i="26"/>
  <c r="K907" i="26"/>
  <c r="N906" i="26"/>
  <c r="M906" i="26"/>
  <c r="L906" i="26"/>
  <c r="K906" i="26"/>
  <c r="N905" i="26"/>
  <c r="M905" i="26"/>
  <c r="L905" i="26"/>
  <c r="K905" i="26"/>
  <c r="N904" i="26"/>
  <c r="M904" i="26"/>
  <c r="L904" i="26"/>
  <c r="K904" i="26"/>
  <c r="N903" i="26"/>
  <c r="M903" i="26"/>
  <c r="L903" i="26"/>
  <c r="K903" i="26"/>
  <c r="N902" i="26"/>
  <c r="M902" i="26"/>
  <c r="L902" i="26"/>
  <c r="K902" i="26"/>
  <c r="N901" i="26"/>
  <c r="M901" i="26"/>
  <c r="L901" i="26"/>
  <c r="K901" i="26"/>
  <c r="N900" i="26"/>
  <c r="M900" i="26"/>
  <c r="L900" i="26"/>
  <c r="K900" i="26"/>
  <c r="N899" i="26"/>
  <c r="M899" i="26"/>
  <c r="L899" i="26"/>
  <c r="K899" i="26"/>
  <c r="N898" i="26"/>
  <c r="M898" i="26"/>
  <c r="L898" i="26"/>
  <c r="K898" i="26"/>
  <c r="N897" i="26"/>
  <c r="M897" i="26"/>
  <c r="L897" i="26"/>
  <c r="K897" i="26"/>
  <c r="N896" i="26"/>
  <c r="M896" i="26"/>
  <c r="L896" i="26"/>
  <c r="K896" i="26"/>
  <c r="N895" i="26"/>
  <c r="M895" i="26"/>
  <c r="L895" i="26"/>
  <c r="K895" i="26"/>
  <c r="N894" i="26"/>
  <c r="M894" i="26"/>
  <c r="L894" i="26"/>
  <c r="K894" i="26"/>
  <c r="N893" i="26"/>
  <c r="M893" i="26"/>
  <c r="L893" i="26"/>
  <c r="K893" i="26"/>
  <c r="N892" i="26"/>
  <c r="M892" i="26"/>
  <c r="L892" i="26"/>
  <c r="K892" i="26"/>
  <c r="N891" i="26"/>
  <c r="M891" i="26"/>
  <c r="L891" i="26"/>
  <c r="K891" i="26"/>
  <c r="N890" i="26"/>
  <c r="M890" i="26"/>
  <c r="L890" i="26"/>
  <c r="K890" i="26"/>
  <c r="N889" i="26"/>
  <c r="M889" i="26"/>
  <c r="L889" i="26"/>
  <c r="K889" i="26"/>
  <c r="N888" i="26"/>
  <c r="M888" i="26"/>
  <c r="L888" i="26"/>
  <c r="K888" i="26"/>
  <c r="N887" i="26"/>
  <c r="M887" i="26"/>
  <c r="L887" i="26"/>
  <c r="K887" i="26"/>
  <c r="N886" i="26"/>
  <c r="M886" i="26"/>
  <c r="L886" i="26"/>
  <c r="K886" i="26"/>
  <c r="N885" i="26"/>
  <c r="M885" i="26"/>
  <c r="L885" i="26"/>
  <c r="K885" i="26"/>
  <c r="N884" i="26"/>
  <c r="M884" i="26"/>
  <c r="L884" i="26"/>
  <c r="K884" i="26"/>
  <c r="N883" i="26"/>
  <c r="M883" i="26"/>
  <c r="L883" i="26"/>
  <c r="K883" i="26"/>
  <c r="N882" i="26"/>
  <c r="M882" i="26"/>
  <c r="L882" i="26"/>
  <c r="K882" i="26"/>
  <c r="N881" i="26"/>
  <c r="M881" i="26"/>
  <c r="L881" i="26"/>
  <c r="K881" i="26"/>
  <c r="N880" i="26"/>
  <c r="M880" i="26"/>
  <c r="L880" i="26"/>
  <c r="K880" i="26"/>
  <c r="N879" i="26"/>
  <c r="M879" i="26"/>
  <c r="L879" i="26"/>
  <c r="K879" i="26"/>
  <c r="N878" i="26"/>
  <c r="M878" i="26"/>
  <c r="L878" i="26"/>
  <c r="K878" i="26"/>
  <c r="N877" i="26"/>
  <c r="M877" i="26"/>
  <c r="L877" i="26"/>
  <c r="K877" i="26"/>
  <c r="N876" i="26"/>
  <c r="M876" i="26"/>
  <c r="L876" i="26"/>
  <c r="K876" i="26"/>
  <c r="N875" i="26"/>
  <c r="M875" i="26"/>
  <c r="L875" i="26"/>
  <c r="K875" i="26"/>
  <c r="N874" i="26"/>
  <c r="M874" i="26"/>
  <c r="L874" i="26"/>
  <c r="K874" i="26"/>
  <c r="N873" i="26"/>
  <c r="M873" i="26"/>
  <c r="L873" i="26"/>
  <c r="K873" i="26"/>
  <c r="N872" i="26"/>
  <c r="M872" i="26"/>
  <c r="L872" i="26"/>
  <c r="K872" i="26"/>
  <c r="N871" i="26"/>
  <c r="M871" i="26"/>
  <c r="L871" i="26"/>
  <c r="K871" i="26"/>
  <c r="N870" i="26"/>
  <c r="M870" i="26"/>
  <c r="L870" i="26"/>
  <c r="K870" i="26"/>
  <c r="N869" i="26"/>
  <c r="M869" i="26"/>
  <c r="L869" i="26"/>
  <c r="K869" i="26"/>
  <c r="N868" i="26"/>
  <c r="M868" i="26"/>
  <c r="L868" i="26"/>
  <c r="K868" i="26"/>
  <c r="N867" i="26"/>
  <c r="M867" i="26"/>
  <c r="L867" i="26"/>
  <c r="K867" i="26"/>
  <c r="N866" i="26"/>
  <c r="M866" i="26"/>
  <c r="L866" i="26"/>
  <c r="K866" i="26"/>
  <c r="N865" i="26"/>
  <c r="M865" i="26"/>
  <c r="L865" i="26"/>
  <c r="K865" i="26"/>
  <c r="N864" i="26"/>
  <c r="M864" i="26"/>
  <c r="L864" i="26"/>
  <c r="K864" i="26"/>
  <c r="N863" i="26"/>
  <c r="M863" i="26"/>
  <c r="L863" i="26"/>
  <c r="K863" i="26"/>
  <c r="N862" i="26"/>
  <c r="M862" i="26"/>
  <c r="L862" i="26"/>
  <c r="K862" i="26"/>
  <c r="N861" i="26"/>
  <c r="M861" i="26"/>
  <c r="L861" i="26"/>
  <c r="K861" i="26"/>
  <c r="N860" i="26"/>
  <c r="M860" i="26"/>
  <c r="L860" i="26"/>
  <c r="K860" i="26"/>
  <c r="N859" i="26"/>
  <c r="M859" i="26"/>
  <c r="L859" i="26"/>
  <c r="K859" i="26"/>
  <c r="N858" i="26"/>
  <c r="M858" i="26"/>
  <c r="L858" i="26"/>
  <c r="K858" i="26"/>
  <c r="N857" i="26"/>
  <c r="M857" i="26"/>
  <c r="L857" i="26"/>
  <c r="K857" i="26"/>
  <c r="N856" i="26"/>
  <c r="M856" i="26"/>
  <c r="L856" i="26"/>
  <c r="K856" i="26"/>
  <c r="N855" i="26"/>
  <c r="M855" i="26"/>
  <c r="L855" i="26"/>
  <c r="K855" i="26"/>
  <c r="N854" i="26"/>
  <c r="M854" i="26"/>
  <c r="L854" i="26"/>
  <c r="K854" i="26"/>
  <c r="N853" i="26"/>
  <c r="M853" i="26"/>
  <c r="L853" i="26"/>
  <c r="K853" i="26"/>
  <c r="N852" i="26"/>
  <c r="M852" i="26"/>
  <c r="L852" i="26"/>
  <c r="K852" i="26"/>
  <c r="N851" i="26"/>
  <c r="M851" i="26"/>
  <c r="L851" i="26"/>
  <c r="K851" i="26"/>
  <c r="N850" i="26"/>
  <c r="M850" i="26"/>
  <c r="L850" i="26"/>
  <c r="K850" i="26"/>
  <c r="N849" i="26"/>
  <c r="M849" i="26"/>
  <c r="L849" i="26"/>
  <c r="K849" i="26"/>
  <c r="N848" i="26"/>
  <c r="M848" i="26"/>
  <c r="L848" i="26"/>
  <c r="K848" i="26"/>
  <c r="N847" i="26"/>
  <c r="M847" i="26"/>
  <c r="L847" i="26"/>
  <c r="K847" i="26"/>
  <c r="N846" i="26"/>
  <c r="M846" i="26"/>
  <c r="L846" i="26"/>
  <c r="K846" i="26"/>
  <c r="N845" i="26"/>
  <c r="M845" i="26"/>
  <c r="L845" i="26"/>
  <c r="K845" i="26"/>
  <c r="N844" i="26"/>
  <c r="M844" i="26"/>
  <c r="L844" i="26"/>
  <c r="K844" i="26"/>
  <c r="N843" i="26"/>
  <c r="M843" i="26"/>
  <c r="L843" i="26"/>
  <c r="K843" i="26"/>
  <c r="N842" i="26"/>
  <c r="M842" i="26"/>
  <c r="L842" i="26"/>
  <c r="K842" i="26"/>
  <c r="N841" i="26"/>
  <c r="M841" i="26"/>
  <c r="L841" i="26"/>
  <c r="K841" i="26"/>
  <c r="N840" i="26"/>
  <c r="M840" i="26"/>
  <c r="L840" i="26"/>
  <c r="K840" i="26"/>
  <c r="N839" i="26"/>
  <c r="M839" i="26"/>
  <c r="L839" i="26"/>
  <c r="K839" i="26"/>
  <c r="N838" i="26"/>
  <c r="M838" i="26"/>
  <c r="L838" i="26"/>
  <c r="K838" i="26"/>
  <c r="N837" i="26"/>
  <c r="M837" i="26"/>
  <c r="L837" i="26"/>
  <c r="K837" i="26"/>
  <c r="N836" i="26"/>
  <c r="M836" i="26"/>
  <c r="L836" i="26"/>
  <c r="K836" i="26"/>
  <c r="N835" i="26"/>
  <c r="M835" i="26"/>
  <c r="L835" i="26"/>
  <c r="K835" i="26"/>
  <c r="N834" i="26"/>
  <c r="M834" i="26"/>
  <c r="L834" i="26"/>
  <c r="K834" i="26"/>
  <c r="N833" i="26"/>
  <c r="M833" i="26"/>
  <c r="L833" i="26"/>
  <c r="K833" i="26"/>
  <c r="N832" i="26"/>
  <c r="M832" i="26"/>
  <c r="L832" i="26"/>
  <c r="K832" i="26"/>
  <c r="N831" i="26"/>
  <c r="M831" i="26"/>
  <c r="L831" i="26"/>
  <c r="K831" i="26"/>
  <c r="N830" i="26"/>
  <c r="M830" i="26"/>
  <c r="L830" i="26"/>
  <c r="K830" i="26"/>
  <c r="N829" i="26"/>
  <c r="M829" i="26"/>
  <c r="L829" i="26"/>
  <c r="K829" i="26"/>
  <c r="N828" i="26"/>
  <c r="M828" i="26"/>
  <c r="L828" i="26"/>
  <c r="K828" i="26"/>
  <c r="N827" i="26"/>
  <c r="M827" i="26"/>
  <c r="L827" i="26"/>
  <c r="K827" i="26"/>
  <c r="N826" i="26"/>
  <c r="M826" i="26"/>
  <c r="L826" i="26"/>
  <c r="K826" i="26"/>
  <c r="N825" i="26"/>
  <c r="M825" i="26"/>
  <c r="L825" i="26"/>
  <c r="K825" i="26"/>
  <c r="N824" i="26"/>
  <c r="M824" i="26"/>
  <c r="L824" i="26"/>
  <c r="K824" i="26"/>
  <c r="N823" i="26"/>
  <c r="M823" i="26"/>
  <c r="L823" i="26"/>
  <c r="K823" i="26"/>
  <c r="N822" i="26"/>
  <c r="M822" i="26"/>
  <c r="L822" i="26"/>
  <c r="K822" i="26"/>
  <c r="N821" i="26"/>
  <c r="M821" i="26"/>
  <c r="L821" i="26"/>
  <c r="K821" i="26"/>
  <c r="N820" i="26"/>
  <c r="M820" i="26"/>
  <c r="L820" i="26"/>
  <c r="K820" i="26"/>
  <c r="N819" i="26"/>
  <c r="M819" i="26"/>
  <c r="L819" i="26"/>
  <c r="K819" i="26"/>
  <c r="N818" i="26"/>
  <c r="M818" i="26"/>
  <c r="L818" i="26"/>
  <c r="K818" i="26"/>
  <c r="N817" i="26"/>
  <c r="M817" i="26"/>
  <c r="L817" i="26"/>
  <c r="K817" i="26"/>
  <c r="N816" i="26"/>
  <c r="M816" i="26"/>
  <c r="L816" i="26"/>
  <c r="K816" i="26"/>
  <c r="N815" i="26"/>
  <c r="M815" i="26"/>
  <c r="L815" i="26"/>
  <c r="K815" i="26"/>
  <c r="N814" i="26"/>
  <c r="M814" i="26"/>
  <c r="L814" i="26"/>
  <c r="K814" i="26"/>
  <c r="N813" i="26"/>
  <c r="M813" i="26"/>
  <c r="L813" i="26"/>
  <c r="K813" i="26"/>
  <c r="N812" i="26"/>
  <c r="M812" i="26"/>
  <c r="L812" i="26"/>
  <c r="K812" i="26"/>
  <c r="N811" i="26"/>
  <c r="M811" i="26"/>
  <c r="L811" i="26"/>
  <c r="K811" i="26"/>
  <c r="N810" i="26"/>
  <c r="M810" i="26"/>
  <c r="L810" i="26"/>
  <c r="K810" i="26"/>
  <c r="N809" i="26"/>
  <c r="M809" i="26"/>
  <c r="L809" i="26"/>
  <c r="K809" i="26"/>
  <c r="N808" i="26"/>
  <c r="M808" i="26"/>
  <c r="L808" i="26"/>
  <c r="K808" i="26"/>
  <c r="N807" i="26"/>
  <c r="M807" i="26"/>
  <c r="L807" i="26"/>
  <c r="K807" i="26"/>
  <c r="N806" i="26"/>
  <c r="M806" i="26"/>
  <c r="L806" i="26"/>
  <c r="K806" i="26"/>
  <c r="N805" i="26"/>
  <c r="M805" i="26"/>
  <c r="L805" i="26"/>
  <c r="K805" i="26"/>
  <c r="N804" i="26"/>
  <c r="M804" i="26"/>
  <c r="L804" i="26"/>
  <c r="K804" i="26"/>
  <c r="N803" i="26"/>
  <c r="M803" i="26"/>
  <c r="L803" i="26"/>
  <c r="K803" i="26"/>
  <c r="N802" i="26"/>
  <c r="M802" i="26"/>
  <c r="L802" i="26"/>
  <c r="K802" i="26"/>
  <c r="N801" i="26"/>
  <c r="M801" i="26"/>
  <c r="L801" i="26"/>
  <c r="K801" i="26"/>
  <c r="N800" i="26"/>
  <c r="M800" i="26"/>
  <c r="L800" i="26"/>
  <c r="K800" i="26"/>
  <c r="N799" i="26"/>
  <c r="M799" i="26"/>
  <c r="L799" i="26"/>
  <c r="K799" i="26"/>
  <c r="N798" i="26"/>
  <c r="M798" i="26"/>
  <c r="L798" i="26"/>
  <c r="K798" i="26"/>
  <c r="N797" i="26"/>
  <c r="M797" i="26"/>
  <c r="L797" i="26"/>
  <c r="K797" i="26"/>
  <c r="N796" i="26"/>
  <c r="M796" i="26"/>
  <c r="L796" i="26"/>
  <c r="K796" i="26"/>
  <c r="N795" i="26"/>
  <c r="M795" i="26"/>
  <c r="L795" i="26"/>
  <c r="K795" i="26"/>
  <c r="N794" i="26"/>
  <c r="M794" i="26"/>
  <c r="L794" i="26"/>
  <c r="K794" i="26"/>
  <c r="N793" i="26"/>
  <c r="M793" i="26"/>
  <c r="L793" i="26"/>
  <c r="K793" i="26"/>
  <c r="N792" i="26"/>
  <c r="M792" i="26"/>
  <c r="L792" i="26"/>
  <c r="K792" i="26"/>
  <c r="N791" i="26"/>
  <c r="M791" i="26"/>
  <c r="L791" i="26"/>
  <c r="K791" i="26"/>
  <c r="N790" i="26"/>
  <c r="M790" i="26"/>
  <c r="L790" i="26"/>
  <c r="K790" i="26"/>
  <c r="N789" i="26"/>
  <c r="M789" i="26"/>
  <c r="L789" i="26"/>
  <c r="K789" i="26"/>
  <c r="N788" i="26"/>
  <c r="M788" i="26"/>
  <c r="L788" i="26"/>
  <c r="K788" i="26"/>
  <c r="N787" i="26"/>
  <c r="M787" i="26"/>
  <c r="L787" i="26"/>
  <c r="K787" i="26"/>
  <c r="N786" i="26"/>
  <c r="M786" i="26"/>
  <c r="L786" i="26"/>
  <c r="K786" i="26"/>
  <c r="N785" i="26"/>
  <c r="M785" i="26"/>
  <c r="L785" i="26"/>
  <c r="K785" i="26"/>
  <c r="N784" i="26"/>
  <c r="M784" i="26"/>
  <c r="L784" i="26"/>
  <c r="K784" i="26"/>
  <c r="N783" i="26"/>
  <c r="M783" i="26"/>
  <c r="L783" i="26"/>
  <c r="K783" i="26"/>
  <c r="N782" i="26"/>
  <c r="M782" i="26"/>
  <c r="L782" i="26"/>
  <c r="K782" i="26"/>
  <c r="N781" i="26"/>
  <c r="M781" i="26"/>
  <c r="L781" i="26"/>
  <c r="K781" i="26"/>
  <c r="N780" i="26"/>
  <c r="M780" i="26"/>
  <c r="L780" i="26"/>
  <c r="K780" i="26"/>
  <c r="N779" i="26"/>
  <c r="M779" i="26"/>
  <c r="L779" i="26"/>
  <c r="K779" i="26"/>
  <c r="N778" i="26"/>
  <c r="M778" i="26"/>
  <c r="L778" i="26"/>
  <c r="K778" i="26"/>
  <c r="N777" i="26"/>
  <c r="M777" i="26"/>
  <c r="L777" i="26"/>
  <c r="K777" i="26"/>
  <c r="N776" i="26"/>
  <c r="M776" i="26"/>
  <c r="L776" i="26"/>
  <c r="K776" i="26"/>
  <c r="N775" i="26"/>
  <c r="M775" i="26"/>
  <c r="L775" i="26"/>
  <c r="K775" i="26"/>
  <c r="N774" i="26"/>
  <c r="M774" i="26"/>
  <c r="L774" i="26"/>
  <c r="K774" i="26"/>
  <c r="N773" i="26"/>
  <c r="M773" i="26"/>
  <c r="L773" i="26"/>
  <c r="K773" i="26"/>
  <c r="N772" i="26"/>
  <c r="M772" i="26"/>
  <c r="L772" i="26"/>
  <c r="K772" i="26"/>
  <c r="N771" i="26"/>
  <c r="M771" i="26"/>
  <c r="L771" i="26"/>
  <c r="K771" i="26"/>
  <c r="N770" i="26"/>
  <c r="M770" i="26"/>
  <c r="L770" i="26"/>
  <c r="K770" i="26"/>
  <c r="N769" i="26"/>
  <c r="M769" i="26"/>
  <c r="L769" i="26"/>
  <c r="K769" i="26"/>
  <c r="N768" i="26"/>
  <c r="M768" i="26"/>
  <c r="L768" i="26"/>
  <c r="K768" i="26"/>
  <c r="N767" i="26"/>
  <c r="M767" i="26"/>
  <c r="L767" i="26"/>
  <c r="K767" i="26"/>
  <c r="N766" i="26"/>
  <c r="M766" i="26"/>
  <c r="L766" i="26"/>
  <c r="K766" i="26"/>
  <c r="N765" i="26"/>
  <c r="M765" i="26"/>
  <c r="L765" i="26"/>
  <c r="K765" i="26"/>
  <c r="N764" i="26"/>
  <c r="M764" i="26"/>
  <c r="L764" i="26"/>
  <c r="K764" i="26"/>
  <c r="N763" i="26"/>
  <c r="M763" i="26"/>
  <c r="L763" i="26"/>
  <c r="K763" i="26"/>
  <c r="N762" i="26"/>
  <c r="M762" i="26"/>
  <c r="L762" i="26"/>
  <c r="K762" i="26"/>
  <c r="N761" i="26"/>
  <c r="M761" i="26"/>
  <c r="L761" i="26"/>
  <c r="K761" i="26"/>
  <c r="N760" i="26"/>
  <c r="M760" i="26"/>
  <c r="L760" i="26"/>
  <c r="K760" i="26"/>
  <c r="N759" i="26"/>
  <c r="M759" i="26"/>
  <c r="L759" i="26"/>
  <c r="K759" i="26"/>
  <c r="N758" i="26"/>
  <c r="M758" i="26"/>
  <c r="L758" i="26"/>
  <c r="K758" i="26"/>
  <c r="N757" i="26"/>
  <c r="M757" i="26"/>
  <c r="L757" i="26"/>
  <c r="K757" i="26"/>
  <c r="N756" i="26"/>
  <c r="M756" i="26"/>
  <c r="L756" i="26"/>
  <c r="K756" i="26"/>
  <c r="N755" i="26"/>
  <c r="M755" i="26"/>
  <c r="L755" i="26"/>
  <c r="K755" i="26"/>
  <c r="N754" i="26"/>
  <c r="M754" i="26"/>
  <c r="L754" i="26"/>
  <c r="K754" i="26"/>
  <c r="N753" i="26"/>
  <c r="M753" i="26"/>
  <c r="L753" i="26"/>
  <c r="K753" i="26"/>
  <c r="N752" i="26"/>
  <c r="M752" i="26"/>
  <c r="L752" i="26"/>
  <c r="K752" i="26"/>
  <c r="N751" i="26"/>
  <c r="M751" i="26"/>
  <c r="L751" i="26"/>
  <c r="K751" i="26"/>
  <c r="N750" i="26"/>
  <c r="M750" i="26"/>
  <c r="L750" i="26"/>
  <c r="K750" i="26"/>
  <c r="N749" i="26"/>
  <c r="M749" i="26"/>
  <c r="L749" i="26"/>
  <c r="K749" i="26"/>
  <c r="N748" i="26"/>
  <c r="M748" i="26"/>
  <c r="L748" i="26"/>
  <c r="K748" i="26"/>
  <c r="N747" i="26"/>
  <c r="M747" i="26"/>
  <c r="L747" i="26"/>
  <c r="K747" i="26"/>
  <c r="N746" i="26"/>
  <c r="M746" i="26"/>
  <c r="L746" i="26"/>
  <c r="K746" i="26"/>
  <c r="N745" i="26"/>
  <c r="M745" i="26"/>
  <c r="L745" i="26"/>
  <c r="K745" i="26"/>
  <c r="N744" i="26"/>
  <c r="M744" i="26"/>
  <c r="L744" i="26"/>
  <c r="K744" i="26"/>
  <c r="N743" i="26"/>
  <c r="M743" i="26"/>
  <c r="L743" i="26"/>
  <c r="K743" i="26"/>
  <c r="N742" i="26"/>
  <c r="M742" i="26"/>
  <c r="L742" i="26"/>
  <c r="K742" i="26"/>
  <c r="N741" i="26"/>
  <c r="M741" i="26"/>
  <c r="L741" i="26"/>
  <c r="K741" i="26"/>
  <c r="N740" i="26"/>
  <c r="M740" i="26"/>
  <c r="L740" i="26"/>
  <c r="K740" i="26"/>
  <c r="N739" i="26"/>
  <c r="M739" i="26"/>
  <c r="L739" i="26"/>
  <c r="K739" i="26"/>
  <c r="N738" i="26"/>
  <c r="M738" i="26"/>
  <c r="L738" i="26"/>
  <c r="K738" i="26"/>
  <c r="N737" i="26"/>
  <c r="M737" i="26"/>
  <c r="L737" i="26"/>
  <c r="K737" i="26"/>
  <c r="N736" i="26"/>
  <c r="M736" i="26"/>
  <c r="L736" i="26"/>
  <c r="K736" i="26"/>
  <c r="N735" i="26"/>
  <c r="M735" i="26"/>
  <c r="L735" i="26"/>
  <c r="K735" i="26"/>
  <c r="N734" i="26"/>
  <c r="M734" i="26"/>
  <c r="L734" i="26"/>
  <c r="K734" i="26"/>
  <c r="N733" i="26"/>
  <c r="M733" i="26"/>
  <c r="L733" i="26"/>
  <c r="K733" i="26"/>
  <c r="N732" i="26"/>
  <c r="M732" i="26"/>
  <c r="L732" i="26"/>
  <c r="K732" i="26"/>
  <c r="N731" i="26"/>
  <c r="M731" i="26"/>
  <c r="L731" i="26"/>
  <c r="K731" i="26"/>
  <c r="N730" i="26"/>
  <c r="M730" i="26"/>
  <c r="L730" i="26"/>
  <c r="K730" i="26"/>
  <c r="N729" i="26"/>
  <c r="M729" i="26"/>
  <c r="L729" i="26"/>
  <c r="K729" i="26"/>
  <c r="N728" i="26"/>
  <c r="M728" i="26"/>
  <c r="L728" i="26"/>
  <c r="K728" i="26"/>
  <c r="N727" i="26"/>
  <c r="M727" i="26"/>
  <c r="L727" i="26"/>
  <c r="K727" i="26"/>
  <c r="N726" i="26"/>
  <c r="M726" i="26"/>
  <c r="L726" i="26"/>
  <c r="K726" i="26"/>
  <c r="N725" i="26"/>
  <c r="M725" i="26"/>
  <c r="L725" i="26"/>
  <c r="K725" i="26"/>
  <c r="N724" i="26"/>
  <c r="M724" i="26"/>
  <c r="L724" i="26"/>
  <c r="K724" i="26"/>
  <c r="N723" i="26"/>
  <c r="M723" i="26"/>
  <c r="L723" i="26"/>
  <c r="K723" i="26"/>
  <c r="N722" i="26"/>
  <c r="M722" i="26"/>
  <c r="L722" i="26"/>
  <c r="K722" i="26"/>
  <c r="N721" i="26"/>
  <c r="M721" i="26"/>
  <c r="L721" i="26"/>
  <c r="K721" i="26"/>
  <c r="N720" i="26"/>
  <c r="M720" i="26"/>
  <c r="L720" i="26"/>
  <c r="K720" i="26"/>
  <c r="N719" i="26"/>
  <c r="M719" i="26"/>
  <c r="L719" i="26"/>
  <c r="K719" i="26"/>
  <c r="N718" i="26"/>
  <c r="M718" i="26"/>
  <c r="L718" i="26"/>
  <c r="K718" i="26"/>
  <c r="N717" i="26"/>
  <c r="M717" i="26"/>
  <c r="L717" i="26"/>
  <c r="K717" i="26"/>
  <c r="N716" i="26"/>
  <c r="M716" i="26"/>
  <c r="L716" i="26"/>
  <c r="K716" i="26"/>
  <c r="N715" i="26"/>
  <c r="M715" i="26"/>
  <c r="L715" i="26"/>
  <c r="K715" i="26"/>
  <c r="N714" i="26"/>
  <c r="M714" i="26"/>
  <c r="L714" i="26"/>
  <c r="K714" i="26"/>
  <c r="N713" i="26"/>
  <c r="M713" i="26"/>
  <c r="L713" i="26"/>
  <c r="K713" i="26"/>
  <c r="N712" i="26"/>
  <c r="M712" i="26"/>
  <c r="L712" i="26"/>
  <c r="K712" i="26"/>
  <c r="N711" i="26"/>
  <c r="M711" i="26"/>
  <c r="L711" i="26"/>
  <c r="K711" i="26"/>
  <c r="N710" i="26"/>
  <c r="M710" i="26"/>
  <c r="L710" i="26"/>
  <c r="K710" i="26"/>
  <c r="N709" i="26"/>
  <c r="M709" i="26"/>
  <c r="L709" i="26"/>
  <c r="K709" i="26"/>
  <c r="N708" i="26"/>
  <c r="M708" i="26"/>
  <c r="L708" i="26"/>
  <c r="K708" i="26"/>
  <c r="N707" i="26"/>
  <c r="M707" i="26"/>
  <c r="L707" i="26"/>
  <c r="K707" i="26"/>
  <c r="N706" i="26"/>
  <c r="M706" i="26"/>
  <c r="L706" i="26"/>
  <c r="K706" i="26"/>
  <c r="N705" i="26"/>
  <c r="M705" i="26"/>
  <c r="L705" i="26"/>
  <c r="K705" i="26"/>
  <c r="N704" i="26"/>
  <c r="M704" i="26"/>
  <c r="L704" i="26"/>
  <c r="K704" i="26"/>
  <c r="N703" i="26"/>
  <c r="M703" i="26"/>
  <c r="L703" i="26"/>
  <c r="K703" i="26"/>
  <c r="N702" i="26"/>
  <c r="M702" i="26"/>
  <c r="L702" i="26"/>
  <c r="K702" i="26"/>
  <c r="N701" i="26"/>
  <c r="M701" i="26"/>
  <c r="L701" i="26"/>
  <c r="K701" i="26"/>
  <c r="N700" i="26"/>
  <c r="M700" i="26"/>
  <c r="L700" i="26"/>
  <c r="K700" i="26"/>
  <c r="N699" i="26"/>
  <c r="M699" i="26"/>
  <c r="L699" i="26"/>
  <c r="K699" i="26"/>
  <c r="N698" i="26"/>
  <c r="M698" i="26"/>
  <c r="L698" i="26"/>
  <c r="K698" i="26"/>
  <c r="N697" i="26"/>
  <c r="M697" i="26"/>
  <c r="L697" i="26"/>
  <c r="K697" i="26"/>
  <c r="N696" i="26"/>
  <c r="M696" i="26"/>
  <c r="L696" i="26"/>
  <c r="K696" i="26"/>
  <c r="N695" i="26"/>
  <c r="M695" i="26"/>
  <c r="L695" i="26"/>
  <c r="K695" i="26"/>
  <c r="N694" i="26"/>
  <c r="M694" i="26"/>
  <c r="L694" i="26"/>
  <c r="K694" i="26"/>
  <c r="N693" i="26"/>
  <c r="M693" i="26"/>
  <c r="L693" i="26"/>
  <c r="K693" i="26"/>
  <c r="N692" i="26"/>
  <c r="M692" i="26"/>
  <c r="L692" i="26"/>
  <c r="K692" i="26"/>
  <c r="N691" i="26"/>
  <c r="M691" i="26"/>
  <c r="L691" i="26"/>
  <c r="K691" i="26"/>
  <c r="N690" i="26"/>
  <c r="M690" i="26"/>
  <c r="L690" i="26"/>
  <c r="K690" i="26"/>
  <c r="N689" i="26"/>
  <c r="M689" i="26"/>
  <c r="L689" i="26"/>
  <c r="K689" i="26"/>
  <c r="N688" i="26"/>
  <c r="M688" i="26"/>
  <c r="L688" i="26"/>
  <c r="K688" i="26"/>
  <c r="N687" i="26"/>
  <c r="M687" i="26"/>
  <c r="L687" i="26"/>
  <c r="K687" i="26"/>
  <c r="N686" i="26"/>
  <c r="M686" i="26"/>
  <c r="L686" i="26"/>
  <c r="K686" i="26"/>
  <c r="N685" i="26"/>
  <c r="M685" i="26"/>
  <c r="L685" i="26"/>
  <c r="K685" i="26"/>
  <c r="N684" i="26"/>
  <c r="M684" i="26"/>
  <c r="L684" i="26"/>
  <c r="K684" i="26"/>
  <c r="N683" i="26"/>
  <c r="M683" i="26"/>
  <c r="L683" i="26"/>
  <c r="K683" i="26"/>
  <c r="N682" i="26"/>
  <c r="M682" i="26"/>
  <c r="L682" i="26"/>
  <c r="K682" i="26"/>
  <c r="N681" i="26"/>
  <c r="M681" i="26"/>
  <c r="L681" i="26"/>
  <c r="K681" i="26"/>
  <c r="N680" i="26"/>
  <c r="M680" i="26"/>
  <c r="L680" i="26"/>
  <c r="K680" i="26"/>
  <c r="N679" i="26"/>
  <c r="M679" i="26"/>
  <c r="L679" i="26"/>
  <c r="K679" i="26"/>
  <c r="N678" i="26"/>
  <c r="M678" i="26"/>
  <c r="L678" i="26"/>
  <c r="K678" i="26"/>
  <c r="N677" i="26"/>
  <c r="M677" i="26"/>
  <c r="L677" i="26"/>
  <c r="K677" i="26"/>
  <c r="N676" i="26"/>
  <c r="M676" i="26"/>
  <c r="L676" i="26"/>
  <c r="K676" i="26"/>
  <c r="N675" i="26"/>
  <c r="M675" i="26"/>
  <c r="L675" i="26"/>
  <c r="K675" i="26"/>
  <c r="N674" i="26"/>
  <c r="M674" i="26"/>
  <c r="L674" i="26"/>
  <c r="K674" i="26"/>
  <c r="N673" i="26"/>
  <c r="M673" i="26"/>
  <c r="L673" i="26"/>
  <c r="K673" i="26"/>
  <c r="N672" i="26"/>
  <c r="M672" i="26"/>
  <c r="L672" i="26"/>
  <c r="K672" i="26"/>
  <c r="N671" i="26"/>
  <c r="M671" i="26"/>
  <c r="L671" i="26"/>
  <c r="K671" i="26"/>
  <c r="N670" i="26"/>
  <c r="M670" i="26"/>
  <c r="L670" i="26"/>
  <c r="K670" i="26"/>
  <c r="N669" i="26"/>
  <c r="M669" i="26"/>
  <c r="L669" i="26"/>
  <c r="K669" i="26"/>
  <c r="N668" i="26"/>
  <c r="M668" i="26"/>
  <c r="L668" i="26"/>
  <c r="K668" i="26"/>
  <c r="N667" i="26"/>
  <c r="M667" i="26"/>
  <c r="L667" i="26"/>
  <c r="K667" i="26"/>
  <c r="N666" i="26"/>
  <c r="M666" i="26"/>
  <c r="L666" i="26"/>
  <c r="K666" i="26"/>
  <c r="N665" i="26"/>
  <c r="M665" i="26"/>
  <c r="L665" i="26"/>
  <c r="K665" i="26"/>
  <c r="N664" i="26"/>
  <c r="M664" i="26"/>
  <c r="L664" i="26"/>
  <c r="K664" i="26"/>
  <c r="N663" i="26"/>
  <c r="M663" i="26"/>
  <c r="L663" i="26"/>
  <c r="K663" i="26"/>
  <c r="N662" i="26"/>
  <c r="M662" i="26"/>
  <c r="L662" i="26"/>
  <c r="K662" i="26"/>
  <c r="N661" i="26"/>
  <c r="M661" i="26"/>
  <c r="L661" i="26"/>
  <c r="K661" i="26"/>
  <c r="N660" i="26"/>
  <c r="M660" i="26"/>
  <c r="L660" i="26"/>
  <c r="K660" i="26"/>
  <c r="N659" i="26"/>
  <c r="M659" i="26"/>
  <c r="L659" i="26"/>
  <c r="K659" i="26"/>
  <c r="N658" i="26"/>
  <c r="M658" i="26"/>
  <c r="L658" i="26"/>
  <c r="K658" i="26"/>
  <c r="N657" i="26"/>
  <c r="M657" i="26"/>
  <c r="L657" i="26"/>
  <c r="K657" i="26"/>
  <c r="N656" i="26"/>
  <c r="M656" i="26"/>
  <c r="L656" i="26"/>
  <c r="K656" i="26"/>
  <c r="N655" i="26"/>
  <c r="M655" i="26"/>
  <c r="L655" i="26"/>
  <c r="K655" i="26"/>
  <c r="N654" i="26"/>
  <c r="M654" i="26"/>
  <c r="L654" i="26"/>
  <c r="K654" i="26"/>
  <c r="N653" i="26"/>
  <c r="M653" i="26"/>
  <c r="L653" i="26"/>
  <c r="K653" i="26"/>
  <c r="N652" i="26"/>
  <c r="M652" i="26"/>
  <c r="L652" i="26"/>
  <c r="K652" i="26"/>
  <c r="N651" i="26"/>
  <c r="M651" i="26"/>
  <c r="L651" i="26"/>
  <c r="K651" i="26"/>
  <c r="N650" i="26"/>
  <c r="M650" i="26"/>
  <c r="L650" i="26"/>
  <c r="K650" i="26"/>
  <c r="N649" i="26"/>
  <c r="M649" i="26"/>
  <c r="L649" i="26"/>
  <c r="K649" i="26"/>
  <c r="N648" i="26"/>
  <c r="M648" i="26"/>
  <c r="L648" i="26"/>
  <c r="K648" i="26"/>
  <c r="N647" i="26"/>
  <c r="M647" i="26"/>
  <c r="L647" i="26"/>
  <c r="K647" i="26"/>
  <c r="N646" i="26"/>
  <c r="M646" i="26"/>
  <c r="L646" i="26"/>
  <c r="K646" i="26"/>
  <c r="N645" i="26"/>
  <c r="M645" i="26"/>
  <c r="L645" i="26"/>
  <c r="K645" i="26"/>
  <c r="N644" i="26"/>
  <c r="M644" i="26"/>
  <c r="L644" i="26"/>
  <c r="K644" i="26"/>
  <c r="N643" i="26"/>
  <c r="M643" i="26"/>
  <c r="L643" i="26"/>
  <c r="K643" i="26"/>
  <c r="N642" i="26"/>
  <c r="M642" i="26"/>
  <c r="L642" i="26"/>
  <c r="K642" i="26"/>
  <c r="N641" i="26"/>
  <c r="M641" i="26"/>
  <c r="L641" i="26"/>
  <c r="K641" i="26"/>
  <c r="N640" i="26"/>
  <c r="M640" i="26"/>
  <c r="L640" i="26"/>
  <c r="K640" i="26"/>
  <c r="N639" i="26"/>
  <c r="M639" i="26"/>
  <c r="L639" i="26"/>
  <c r="K639" i="26"/>
  <c r="N638" i="26"/>
  <c r="M638" i="26"/>
  <c r="L638" i="26"/>
  <c r="K638" i="26"/>
  <c r="N637" i="26"/>
  <c r="M637" i="26"/>
  <c r="L637" i="26"/>
  <c r="K637" i="26"/>
  <c r="N636" i="26"/>
  <c r="M636" i="26"/>
  <c r="L636" i="26"/>
  <c r="K636" i="26"/>
  <c r="N635" i="26"/>
  <c r="M635" i="26"/>
  <c r="L635" i="26"/>
  <c r="K635" i="26"/>
  <c r="N634" i="26"/>
  <c r="M634" i="26"/>
  <c r="L634" i="26"/>
  <c r="K634" i="26"/>
  <c r="N633" i="26"/>
  <c r="M633" i="26"/>
  <c r="L633" i="26"/>
  <c r="K633" i="26"/>
  <c r="N632" i="26"/>
  <c r="M632" i="26"/>
  <c r="L632" i="26"/>
  <c r="K632" i="26"/>
  <c r="N631" i="26"/>
  <c r="M631" i="26"/>
  <c r="L631" i="26"/>
  <c r="K631" i="26"/>
  <c r="N630" i="26"/>
  <c r="M630" i="26"/>
  <c r="L630" i="26"/>
  <c r="K630" i="26"/>
  <c r="N629" i="26"/>
  <c r="M629" i="26"/>
  <c r="L629" i="26"/>
  <c r="K629" i="26"/>
  <c r="N628" i="26"/>
  <c r="M628" i="26"/>
  <c r="L628" i="26"/>
  <c r="K628" i="26"/>
  <c r="N627" i="26"/>
  <c r="M627" i="26"/>
  <c r="L627" i="26"/>
  <c r="K627" i="26"/>
  <c r="N626" i="26"/>
  <c r="M626" i="26"/>
  <c r="L626" i="26"/>
  <c r="K626" i="26"/>
  <c r="N625" i="26"/>
  <c r="M625" i="26"/>
  <c r="L625" i="26"/>
  <c r="K625" i="26"/>
  <c r="N624" i="26"/>
  <c r="M624" i="26"/>
  <c r="L624" i="26"/>
  <c r="K624" i="26"/>
  <c r="N623" i="26"/>
  <c r="M623" i="26"/>
  <c r="L623" i="26"/>
  <c r="K623" i="26"/>
  <c r="N622" i="26"/>
  <c r="M622" i="26"/>
  <c r="L622" i="26"/>
  <c r="K622" i="26"/>
  <c r="N621" i="26"/>
  <c r="M621" i="26"/>
  <c r="L621" i="26"/>
  <c r="K621" i="26"/>
  <c r="N620" i="26"/>
  <c r="M620" i="26"/>
  <c r="L620" i="26"/>
  <c r="K620" i="26"/>
  <c r="N619" i="26"/>
  <c r="M619" i="26"/>
  <c r="L619" i="26"/>
  <c r="K619" i="26"/>
  <c r="N618" i="26"/>
  <c r="M618" i="26"/>
  <c r="L618" i="26"/>
  <c r="K618" i="26"/>
  <c r="N617" i="26"/>
  <c r="M617" i="26"/>
  <c r="L617" i="26"/>
  <c r="K617" i="26"/>
  <c r="N616" i="26"/>
  <c r="M616" i="26"/>
  <c r="L616" i="26"/>
  <c r="K616" i="26"/>
  <c r="N615" i="26"/>
  <c r="M615" i="26"/>
  <c r="L615" i="26"/>
  <c r="K615" i="26"/>
  <c r="N614" i="26"/>
  <c r="M614" i="26"/>
  <c r="L614" i="26"/>
  <c r="K614" i="26"/>
  <c r="N613" i="26"/>
  <c r="M613" i="26"/>
  <c r="L613" i="26"/>
  <c r="K613" i="26"/>
  <c r="N612" i="26"/>
  <c r="M612" i="26"/>
  <c r="L612" i="26"/>
  <c r="K612" i="26"/>
  <c r="N611" i="26"/>
  <c r="M611" i="26"/>
  <c r="L611" i="26"/>
  <c r="K611" i="26"/>
  <c r="N610" i="26"/>
  <c r="M610" i="26"/>
  <c r="L610" i="26"/>
  <c r="K610" i="26"/>
  <c r="N609" i="26"/>
  <c r="M609" i="26"/>
  <c r="L609" i="26"/>
  <c r="K609" i="26"/>
  <c r="N608" i="26"/>
  <c r="M608" i="26"/>
  <c r="L608" i="26"/>
  <c r="K608" i="26"/>
  <c r="N607" i="26"/>
  <c r="M607" i="26"/>
  <c r="L607" i="26"/>
  <c r="K607" i="26"/>
  <c r="N606" i="26"/>
  <c r="M606" i="26"/>
  <c r="L606" i="26"/>
  <c r="K606" i="26"/>
  <c r="N605" i="26"/>
  <c r="M605" i="26"/>
  <c r="L605" i="26"/>
  <c r="K605" i="26"/>
  <c r="N604" i="26"/>
  <c r="M604" i="26"/>
  <c r="L604" i="26"/>
  <c r="K604" i="26"/>
  <c r="N603" i="26"/>
  <c r="M603" i="26"/>
  <c r="L603" i="26"/>
  <c r="K603" i="26"/>
  <c r="N602" i="26"/>
  <c r="M602" i="26"/>
  <c r="L602" i="26"/>
  <c r="K602" i="26"/>
  <c r="N601" i="26"/>
  <c r="M601" i="26"/>
  <c r="L601" i="26"/>
  <c r="K601" i="26"/>
  <c r="N600" i="26"/>
  <c r="M600" i="26"/>
  <c r="L600" i="26"/>
  <c r="K600" i="26"/>
  <c r="N599" i="26"/>
  <c r="M599" i="26"/>
  <c r="L599" i="26"/>
  <c r="K599" i="26"/>
  <c r="N598" i="26"/>
  <c r="M598" i="26"/>
  <c r="L598" i="26"/>
  <c r="K598" i="26"/>
  <c r="N597" i="26"/>
  <c r="M597" i="26"/>
  <c r="L597" i="26"/>
  <c r="K597" i="26"/>
  <c r="N596" i="26"/>
  <c r="M596" i="26"/>
  <c r="L596" i="26"/>
  <c r="K596" i="26"/>
  <c r="N595" i="26"/>
  <c r="M595" i="26"/>
  <c r="L595" i="26"/>
  <c r="K595" i="26"/>
  <c r="N594" i="26"/>
  <c r="M594" i="26"/>
  <c r="L594" i="26"/>
  <c r="K594" i="26"/>
  <c r="N593" i="26"/>
  <c r="M593" i="26"/>
  <c r="L593" i="26"/>
  <c r="K593" i="26"/>
  <c r="N592" i="26"/>
  <c r="M592" i="26"/>
  <c r="L592" i="26"/>
  <c r="K592" i="26"/>
  <c r="N591" i="26"/>
  <c r="M591" i="26"/>
  <c r="L591" i="26"/>
  <c r="K591" i="26"/>
  <c r="N590" i="26"/>
  <c r="M590" i="26"/>
  <c r="L590" i="26"/>
  <c r="K590" i="26"/>
  <c r="N589" i="26"/>
  <c r="M589" i="26"/>
  <c r="L589" i="26"/>
  <c r="K589" i="26"/>
  <c r="N588" i="26"/>
  <c r="M588" i="26"/>
  <c r="L588" i="26"/>
  <c r="K588" i="26"/>
  <c r="N587" i="26"/>
  <c r="M587" i="26"/>
  <c r="L587" i="26"/>
  <c r="K587" i="26"/>
  <c r="N586" i="26"/>
  <c r="M586" i="26"/>
  <c r="L586" i="26"/>
  <c r="K586" i="26"/>
  <c r="N585" i="26"/>
  <c r="M585" i="26"/>
  <c r="L585" i="26"/>
  <c r="K585" i="26"/>
  <c r="N584" i="26"/>
  <c r="M584" i="26"/>
  <c r="L584" i="26"/>
  <c r="K584" i="26"/>
  <c r="N583" i="26"/>
  <c r="M583" i="26"/>
  <c r="L583" i="26"/>
  <c r="K583" i="26"/>
  <c r="N582" i="26"/>
  <c r="M582" i="26"/>
  <c r="L582" i="26"/>
  <c r="K582" i="26"/>
  <c r="N581" i="26"/>
  <c r="M581" i="26"/>
  <c r="L581" i="26"/>
  <c r="K581" i="26"/>
  <c r="N580" i="26"/>
  <c r="M580" i="26"/>
  <c r="L580" i="26"/>
  <c r="K580" i="26"/>
  <c r="N579" i="26"/>
  <c r="M579" i="26"/>
  <c r="L579" i="26"/>
  <c r="K579" i="26"/>
  <c r="N578" i="26"/>
  <c r="M578" i="26"/>
  <c r="L578" i="26"/>
  <c r="K578" i="26"/>
  <c r="N577" i="26"/>
  <c r="M577" i="26"/>
  <c r="L577" i="26"/>
  <c r="K577" i="26"/>
  <c r="N576" i="26"/>
  <c r="M576" i="26"/>
  <c r="L576" i="26"/>
  <c r="K576" i="26"/>
  <c r="N575" i="26"/>
  <c r="M575" i="26"/>
  <c r="L575" i="26"/>
  <c r="K575" i="26"/>
  <c r="N574" i="26"/>
  <c r="M574" i="26"/>
  <c r="L574" i="26"/>
  <c r="K574" i="26"/>
  <c r="N573" i="26"/>
  <c r="M573" i="26"/>
  <c r="L573" i="26"/>
  <c r="K573" i="26"/>
  <c r="N572" i="26"/>
  <c r="M572" i="26"/>
  <c r="L572" i="26"/>
  <c r="K572" i="26"/>
  <c r="N571" i="26"/>
  <c r="M571" i="26"/>
  <c r="L571" i="26"/>
  <c r="K571" i="26"/>
  <c r="N570" i="26"/>
  <c r="M570" i="26"/>
  <c r="L570" i="26"/>
  <c r="K570" i="26"/>
  <c r="N569" i="26"/>
  <c r="M569" i="26"/>
  <c r="L569" i="26"/>
  <c r="K569" i="26"/>
  <c r="N568" i="26"/>
  <c r="M568" i="26"/>
  <c r="L568" i="26"/>
  <c r="K568" i="26"/>
  <c r="N567" i="26"/>
  <c r="M567" i="26"/>
  <c r="L567" i="26"/>
  <c r="K567" i="26"/>
  <c r="N566" i="26"/>
  <c r="M566" i="26"/>
  <c r="L566" i="26"/>
  <c r="K566" i="26"/>
  <c r="N565" i="26"/>
  <c r="M565" i="26"/>
  <c r="L565" i="26"/>
  <c r="K565" i="26"/>
  <c r="N564" i="26"/>
  <c r="M564" i="26"/>
  <c r="L564" i="26"/>
  <c r="K564" i="26"/>
  <c r="N563" i="26"/>
  <c r="M563" i="26"/>
  <c r="L563" i="26"/>
  <c r="K563" i="26"/>
  <c r="N562" i="26"/>
  <c r="M562" i="26"/>
  <c r="L562" i="26"/>
  <c r="K562" i="26"/>
  <c r="N561" i="26"/>
  <c r="M561" i="26"/>
  <c r="L561" i="26"/>
  <c r="K561" i="26"/>
  <c r="N560" i="26"/>
  <c r="M560" i="26"/>
  <c r="L560" i="26"/>
  <c r="K560" i="26"/>
  <c r="N559" i="26"/>
  <c r="M559" i="26"/>
  <c r="L559" i="26"/>
  <c r="K559" i="26"/>
  <c r="N558" i="26"/>
  <c r="M558" i="26"/>
  <c r="L558" i="26"/>
  <c r="K558" i="26"/>
  <c r="N557" i="26"/>
  <c r="M557" i="26"/>
  <c r="L557" i="26"/>
  <c r="K557" i="26"/>
  <c r="N556" i="26"/>
  <c r="M556" i="26"/>
  <c r="L556" i="26"/>
  <c r="K556" i="26"/>
  <c r="N555" i="26"/>
  <c r="M555" i="26"/>
  <c r="L555" i="26"/>
  <c r="K555" i="26"/>
  <c r="N554" i="26"/>
  <c r="M554" i="26"/>
  <c r="L554" i="26"/>
  <c r="K554" i="26"/>
  <c r="N553" i="26"/>
  <c r="M553" i="26"/>
  <c r="L553" i="26"/>
  <c r="K553" i="26"/>
  <c r="N552" i="26"/>
  <c r="M552" i="26"/>
  <c r="L552" i="26"/>
  <c r="K552" i="26"/>
  <c r="N551" i="26"/>
  <c r="M551" i="26"/>
  <c r="L551" i="26"/>
  <c r="K551" i="26"/>
  <c r="N550" i="26"/>
  <c r="M550" i="26"/>
  <c r="L550" i="26"/>
  <c r="K550" i="26"/>
  <c r="N549" i="26"/>
  <c r="M549" i="26"/>
  <c r="L549" i="26"/>
  <c r="K549" i="26"/>
  <c r="N548" i="26"/>
  <c r="M548" i="26"/>
  <c r="L548" i="26"/>
  <c r="K548" i="26"/>
  <c r="N547" i="26"/>
  <c r="M547" i="26"/>
  <c r="L547" i="26"/>
  <c r="K547" i="26"/>
  <c r="N546" i="26"/>
  <c r="M546" i="26"/>
  <c r="L546" i="26"/>
  <c r="K546" i="26"/>
  <c r="N545" i="26"/>
  <c r="M545" i="26"/>
  <c r="L545" i="26"/>
  <c r="K545" i="26"/>
  <c r="N544" i="26"/>
  <c r="M544" i="26"/>
  <c r="L544" i="26"/>
  <c r="K544" i="26"/>
  <c r="N543" i="26"/>
  <c r="M543" i="26"/>
  <c r="L543" i="26"/>
  <c r="K543" i="26"/>
  <c r="N542" i="26"/>
  <c r="M542" i="26"/>
  <c r="L542" i="26"/>
  <c r="K542" i="26"/>
  <c r="N541" i="26"/>
  <c r="M541" i="26"/>
  <c r="L541" i="26"/>
  <c r="K541" i="26"/>
  <c r="N540" i="26"/>
  <c r="M540" i="26"/>
  <c r="L540" i="26"/>
  <c r="K540" i="26"/>
  <c r="N539" i="26"/>
  <c r="M539" i="26"/>
  <c r="L539" i="26"/>
  <c r="K539" i="26"/>
  <c r="N538" i="26"/>
  <c r="M538" i="26"/>
  <c r="L538" i="26"/>
  <c r="K538" i="26"/>
  <c r="N537" i="26"/>
  <c r="M537" i="26"/>
  <c r="L537" i="26"/>
  <c r="K537" i="26"/>
  <c r="N536" i="26"/>
  <c r="M536" i="26"/>
  <c r="L536" i="26"/>
  <c r="K536" i="26"/>
  <c r="N535" i="26"/>
  <c r="M535" i="26"/>
  <c r="L535" i="26"/>
  <c r="K535" i="26"/>
  <c r="N534" i="26"/>
  <c r="M534" i="26"/>
  <c r="L534" i="26"/>
  <c r="K534" i="26"/>
  <c r="N533" i="26"/>
  <c r="M533" i="26"/>
  <c r="L533" i="26"/>
  <c r="K533" i="26"/>
  <c r="N532" i="26"/>
  <c r="M532" i="26"/>
  <c r="L532" i="26"/>
  <c r="K532" i="26"/>
  <c r="N531" i="26"/>
  <c r="M531" i="26"/>
  <c r="L531" i="26"/>
  <c r="K531" i="26"/>
  <c r="N530" i="26"/>
  <c r="M530" i="26"/>
  <c r="L530" i="26"/>
  <c r="K530" i="26"/>
  <c r="N529" i="26"/>
  <c r="M529" i="26"/>
  <c r="L529" i="26"/>
  <c r="K529" i="26"/>
  <c r="N528" i="26"/>
  <c r="M528" i="26"/>
  <c r="L528" i="26"/>
  <c r="K528" i="26"/>
  <c r="N527" i="26"/>
  <c r="M527" i="26"/>
  <c r="L527" i="26"/>
  <c r="K527" i="26"/>
  <c r="N526" i="26"/>
  <c r="M526" i="26"/>
  <c r="L526" i="26"/>
  <c r="K526" i="26"/>
  <c r="N525" i="26"/>
  <c r="M525" i="26"/>
  <c r="L525" i="26"/>
  <c r="K525" i="26"/>
  <c r="N524" i="26"/>
  <c r="M524" i="26"/>
  <c r="L524" i="26"/>
  <c r="K524" i="26"/>
  <c r="N523" i="26"/>
  <c r="M523" i="26"/>
  <c r="L523" i="26"/>
  <c r="K523" i="26"/>
  <c r="N522" i="26"/>
  <c r="M522" i="26"/>
  <c r="L522" i="26"/>
  <c r="K522" i="26"/>
  <c r="N521" i="26"/>
  <c r="M521" i="26"/>
  <c r="L521" i="26"/>
  <c r="K521" i="26"/>
  <c r="N520" i="26"/>
  <c r="M520" i="26"/>
  <c r="L520" i="26"/>
  <c r="K520" i="26"/>
  <c r="N519" i="26"/>
  <c r="M519" i="26"/>
  <c r="L519" i="26"/>
  <c r="K519" i="26"/>
  <c r="N518" i="26"/>
  <c r="M518" i="26"/>
  <c r="L518" i="26"/>
  <c r="K518" i="26"/>
  <c r="N517" i="26"/>
  <c r="M517" i="26"/>
  <c r="L517" i="26"/>
  <c r="K517" i="26"/>
  <c r="N516" i="26"/>
  <c r="M516" i="26"/>
  <c r="L516" i="26"/>
  <c r="K516" i="26"/>
  <c r="N515" i="26"/>
  <c r="M515" i="26"/>
  <c r="L515" i="26"/>
  <c r="K515" i="26"/>
  <c r="N514" i="26"/>
  <c r="M514" i="26"/>
  <c r="L514" i="26"/>
  <c r="K514" i="26"/>
  <c r="N513" i="26"/>
  <c r="M513" i="26"/>
  <c r="L513" i="26"/>
  <c r="K513" i="26"/>
  <c r="N512" i="26"/>
  <c r="M512" i="26"/>
  <c r="L512" i="26"/>
  <c r="K512" i="26"/>
  <c r="N511" i="26"/>
  <c r="M511" i="26"/>
  <c r="L511" i="26"/>
  <c r="K511" i="26"/>
  <c r="N510" i="26"/>
  <c r="M510" i="26"/>
  <c r="L510" i="26"/>
  <c r="K510" i="26"/>
  <c r="N509" i="26"/>
  <c r="M509" i="26"/>
  <c r="L509" i="26"/>
  <c r="K509" i="26"/>
  <c r="N508" i="26"/>
  <c r="M508" i="26"/>
  <c r="L508" i="26"/>
  <c r="K508" i="26"/>
  <c r="N507" i="26"/>
  <c r="M507" i="26"/>
  <c r="L507" i="26"/>
  <c r="K507" i="26"/>
  <c r="N506" i="26"/>
  <c r="M506" i="26"/>
  <c r="L506" i="26"/>
  <c r="K506" i="26"/>
  <c r="N505" i="26"/>
  <c r="M505" i="26"/>
  <c r="L505" i="26"/>
  <c r="K505" i="26"/>
  <c r="N504" i="26"/>
  <c r="M504" i="26"/>
  <c r="L504" i="26"/>
  <c r="K504" i="26"/>
  <c r="N503" i="26"/>
  <c r="M503" i="26"/>
  <c r="L503" i="26"/>
  <c r="K503" i="26"/>
  <c r="N502" i="26"/>
  <c r="M502" i="26"/>
  <c r="L502" i="26"/>
  <c r="K502" i="26"/>
  <c r="N501" i="26"/>
  <c r="M501" i="26"/>
  <c r="L501" i="26"/>
  <c r="K501" i="26"/>
  <c r="N500" i="26"/>
  <c r="M500" i="26"/>
  <c r="L500" i="26"/>
  <c r="K500" i="26"/>
  <c r="N499" i="26"/>
  <c r="M499" i="26"/>
  <c r="L499" i="26"/>
  <c r="K499" i="26"/>
  <c r="N498" i="26"/>
  <c r="M498" i="26"/>
  <c r="L498" i="26"/>
  <c r="K498" i="26"/>
  <c r="N497" i="26"/>
  <c r="M497" i="26"/>
  <c r="L497" i="26"/>
  <c r="K497" i="26"/>
  <c r="N496" i="26"/>
  <c r="M496" i="26"/>
  <c r="L496" i="26"/>
  <c r="K496" i="26"/>
  <c r="N495" i="26"/>
  <c r="M495" i="26"/>
  <c r="L495" i="26"/>
  <c r="K495" i="26"/>
  <c r="N494" i="26"/>
  <c r="M494" i="26"/>
  <c r="L494" i="26"/>
  <c r="K494" i="26"/>
  <c r="N493" i="26"/>
  <c r="M493" i="26"/>
  <c r="L493" i="26"/>
  <c r="K493" i="26"/>
  <c r="N492" i="26"/>
  <c r="M492" i="26"/>
  <c r="L492" i="26"/>
  <c r="K492" i="26"/>
  <c r="N491" i="26"/>
  <c r="M491" i="26"/>
  <c r="L491" i="26"/>
  <c r="K491" i="26"/>
  <c r="N490" i="26"/>
  <c r="M490" i="26"/>
  <c r="L490" i="26"/>
  <c r="K490" i="26"/>
  <c r="N489" i="26"/>
  <c r="M489" i="26"/>
  <c r="L489" i="26"/>
  <c r="K489" i="26"/>
  <c r="N488" i="26"/>
  <c r="M488" i="26"/>
  <c r="L488" i="26"/>
  <c r="K488" i="26"/>
  <c r="N487" i="26"/>
  <c r="M487" i="26"/>
  <c r="L487" i="26"/>
  <c r="K487" i="26"/>
  <c r="N486" i="26"/>
  <c r="M486" i="26"/>
  <c r="L486" i="26"/>
  <c r="K486" i="26"/>
  <c r="N485" i="26"/>
  <c r="M485" i="26"/>
  <c r="L485" i="26"/>
  <c r="K485" i="26"/>
  <c r="N484" i="26"/>
  <c r="M484" i="26"/>
  <c r="L484" i="26"/>
  <c r="K484" i="26"/>
  <c r="N483" i="26"/>
  <c r="M483" i="26"/>
  <c r="L483" i="26"/>
  <c r="K483" i="26"/>
  <c r="N482" i="26"/>
  <c r="M482" i="26"/>
  <c r="L482" i="26"/>
  <c r="K482" i="26"/>
  <c r="N481" i="26"/>
  <c r="M481" i="26"/>
  <c r="L481" i="26"/>
  <c r="K481" i="26"/>
  <c r="N480" i="26"/>
  <c r="M480" i="26"/>
  <c r="L480" i="26"/>
  <c r="K480" i="26"/>
  <c r="N479" i="26"/>
  <c r="M479" i="26"/>
  <c r="L479" i="26"/>
  <c r="K479" i="26"/>
  <c r="N478" i="26"/>
  <c r="M478" i="26"/>
  <c r="L478" i="26"/>
  <c r="K478" i="26"/>
  <c r="N477" i="26"/>
  <c r="M477" i="26"/>
  <c r="L477" i="26"/>
  <c r="K477" i="26"/>
  <c r="N476" i="26"/>
  <c r="M476" i="26"/>
  <c r="L476" i="26"/>
  <c r="K476" i="26"/>
  <c r="N475" i="26"/>
  <c r="M475" i="26"/>
  <c r="L475" i="26"/>
  <c r="K475" i="26"/>
  <c r="N474" i="26"/>
  <c r="M474" i="26"/>
  <c r="L474" i="26"/>
  <c r="K474" i="26"/>
  <c r="N473" i="26"/>
  <c r="M473" i="26"/>
  <c r="L473" i="26"/>
  <c r="K473" i="26"/>
  <c r="N472" i="26"/>
  <c r="M472" i="26"/>
  <c r="L472" i="26"/>
  <c r="K472" i="26"/>
  <c r="N471" i="26"/>
  <c r="M471" i="26"/>
  <c r="L471" i="26"/>
  <c r="K471" i="26"/>
  <c r="N470" i="26"/>
  <c r="M470" i="26"/>
  <c r="L470" i="26"/>
  <c r="K470" i="26"/>
  <c r="N469" i="26"/>
  <c r="M469" i="26"/>
  <c r="L469" i="26"/>
  <c r="K469" i="26"/>
  <c r="N468" i="26"/>
  <c r="M468" i="26"/>
  <c r="L468" i="26"/>
  <c r="K468" i="26"/>
  <c r="N467" i="26"/>
  <c r="M467" i="26"/>
  <c r="L467" i="26"/>
  <c r="K467" i="26"/>
  <c r="N466" i="26"/>
  <c r="M466" i="26"/>
  <c r="L466" i="26"/>
  <c r="K466" i="26"/>
  <c r="N465" i="26"/>
  <c r="M465" i="26"/>
  <c r="L465" i="26"/>
  <c r="K465" i="26"/>
  <c r="N464" i="26"/>
  <c r="M464" i="26"/>
  <c r="L464" i="26"/>
  <c r="K464" i="26"/>
  <c r="N463" i="26"/>
  <c r="M463" i="26"/>
  <c r="L463" i="26"/>
  <c r="K463" i="26"/>
  <c r="N462" i="26"/>
  <c r="M462" i="26"/>
  <c r="L462" i="26"/>
  <c r="K462" i="26"/>
  <c r="N461" i="26"/>
  <c r="M461" i="26"/>
  <c r="L461" i="26"/>
  <c r="K461" i="26"/>
  <c r="N460" i="26"/>
  <c r="M460" i="26"/>
  <c r="L460" i="26"/>
  <c r="K460" i="26"/>
  <c r="N459" i="26"/>
  <c r="M459" i="26"/>
  <c r="L459" i="26"/>
  <c r="K459" i="26"/>
  <c r="N458" i="26"/>
  <c r="M458" i="26"/>
  <c r="L458" i="26"/>
  <c r="K458" i="26"/>
  <c r="N457" i="26"/>
  <c r="M457" i="26"/>
  <c r="L457" i="26"/>
  <c r="K457" i="26"/>
  <c r="N456" i="26"/>
  <c r="M456" i="26"/>
  <c r="L456" i="26"/>
  <c r="K456" i="26"/>
  <c r="N455" i="26"/>
  <c r="M455" i="26"/>
  <c r="L455" i="26"/>
  <c r="K455" i="26"/>
  <c r="N454" i="26"/>
  <c r="M454" i="26"/>
  <c r="L454" i="26"/>
  <c r="K454" i="26"/>
  <c r="N453" i="26"/>
  <c r="M453" i="26"/>
  <c r="L453" i="26"/>
  <c r="K453" i="26"/>
  <c r="N452" i="26"/>
  <c r="M452" i="26"/>
  <c r="L452" i="26"/>
  <c r="K452" i="26"/>
  <c r="N451" i="26"/>
  <c r="M451" i="26"/>
  <c r="L451" i="26"/>
  <c r="K451" i="26"/>
  <c r="N450" i="26"/>
  <c r="M450" i="26"/>
  <c r="L450" i="26"/>
  <c r="K450" i="26"/>
  <c r="N449" i="26"/>
  <c r="M449" i="26"/>
  <c r="L449" i="26"/>
  <c r="K449" i="26"/>
  <c r="N448" i="26"/>
  <c r="M448" i="26"/>
  <c r="L448" i="26"/>
  <c r="K448" i="26"/>
  <c r="N447" i="26"/>
  <c r="M447" i="26"/>
  <c r="L447" i="26"/>
  <c r="K447" i="26"/>
  <c r="N446" i="26"/>
  <c r="M446" i="26"/>
  <c r="L446" i="26"/>
  <c r="K446" i="26"/>
  <c r="N445" i="26"/>
  <c r="M445" i="26"/>
  <c r="L445" i="26"/>
  <c r="K445" i="26"/>
  <c r="N444" i="26"/>
  <c r="M444" i="26"/>
  <c r="L444" i="26"/>
  <c r="K444" i="26"/>
  <c r="N443" i="26"/>
  <c r="M443" i="26"/>
  <c r="L443" i="26"/>
  <c r="K443" i="26"/>
  <c r="N442" i="26"/>
  <c r="M442" i="26"/>
  <c r="L442" i="26"/>
  <c r="K442" i="26"/>
  <c r="N441" i="26"/>
  <c r="M441" i="26"/>
  <c r="L441" i="26"/>
  <c r="K441" i="26"/>
  <c r="N440" i="26"/>
  <c r="M440" i="26"/>
  <c r="L440" i="26"/>
  <c r="K440" i="26"/>
  <c r="N439" i="26"/>
  <c r="M439" i="26"/>
  <c r="L439" i="26"/>
  <c r="K439" i="26"/>
  <c r="N438" i="26"/>
  <c r="M438" i="26"/>
  <c r="L438" i="26"/>
  <c r="K438" i="26"/>
  <c r="N437" i="26"/>
  <c r="M437" i="26"/>
  <c r="L437" i="26"/>
  <c r="K437" i="26"/>
  <c r="N436" i="26"/>
  <c r="M436" i="26"/>
  <c r="L436" i="26"/>
  <c r="K436" i="26"/>
  <c r="N435" i="26"/>
  <c r="M435" i="26"/>
  <c r="L435" i="26"/>
  <c r="K435" i="26"/>
  <c r="N434" i="26"/>
  <c r="M434" i="26"/>
  <c r="L434" i="26"/>
  <c r="K434" i="26"/>
  <c r="N433" i="26"/>
  <c r="M433" i="26"/>
  <c r="L433" i="26"/>
  <c r="K433" i="26"/>
  <c r="N432" i="26"/>
  <c r="M432" i="26"/>
  <c r="L432" i="26"/>
  <c r="K432" i="26"/>
  <c r="N431" i="26"/>
  <c r="M431" i="26"/>
  <c r="L431" i="26"/>
  <c r="K431" i="26"/>
  <c r="N430" i="26"/>
  <c r="M430" i="26"/>
  <c r="L430" i="26"/>
  <c r="K430" i="26"/>
  <c r="N429" i="26"/>
  <c r="M429" i="26"/>
  <c r="L429" i="26"/>
  <c r="K429" i="26"/>
  <c r="N428" i="26"/>
  <c r="M428" i="26"/>
  <c r="L428" i="26"/>
  <c r="K428" i="26"/>
  <c r="N427" i="26"/>
  <c r="M427" i="26"/>
  <c r="L427" i="26"/>
  <c r="K427" i="26"/>
  <c r="N426" i="26"/>
  <c r="M426" i="26"/>
  <c r="L426" i="26"/>
  <c r="K426" i="26"/>
  <c r="N425" i="26"/>
  <c r="M425" i="26"/>
  <c r="L425" i="26"/>
  <c r="K425" i="26"/>
  <c r="N424" i="26"/>
  <c r="M424" i="26"/>
  <c r="L424" i="26"/>
  <c r="K424" i="26"/>
  <c r="N423" i="26"/>
  <c r="M423" i="26"/>
  <c r="L423" i="26"/>
  <c r="K423" i="26"/>
  <c r="N422" i="26"/>
  <c r="M422" i="26"/>
  <c r="L422" i="26"/>
  <c r="K422" i="26"/>
  <c r="N421" i="26"/>
  <c r="M421" i="26"/>
  <c r="L421" i="26"/>
  <c r="K421" i="26"/>
  <c r="N420" i="26"/>
  <c r="M420" i="26"/>
  <c r="L420" i="26"/>
  <c r="K420" i="26"/>
  <c r="N419" i="26"/>
  <c r="M419" i="26"/>
  <c r="L419" i="26"/>
  <c r="K419" i="26"/>
  <c r="N418" i="26"/>
  <c r="M418" i="26"/>
  <c r="L418" i="26"/>
  <c r="K418" i="26"/>
  <c r="N417" i="26"/>
  <c r="M417" i="26"/>
  <c r="L417" i="26"/>
  <c r="K417" i="26"/>
  <c r="N416" i="26"/>
  <c r="M416" i="26"/>
  <c r="L416" i="26"/>
  <c r="K416" i="26"/>
  <c r="N415" i="26"/>
  <c r="M415" i="26"/>
  <c r="L415" i="26"/>
  <c r="K415" i="26"/>
  <c r="N414" i="26"/>
  <c r="M414" i="26"/>
  <c r="L414" i="26"/>
  <c r="K414" i="26"/>
  <c r="N413" i="26"/>
  <c r="M413" i="26"/>
  <c r="L413" i="26"/>
  <c r="K413" i="26"/>
  <c r="N412" i="26"/>
  <c r="M412" i="26"/>
  <c r="L412" i="26"/>
  <c r="K412" i="26"/>
  <c r="N411" i="26"/>
  <c r="M411" i="26"/>
  <c r="L411" i="26"/>
  <c r="K411" i="26"/>
  <c r="N410" i="26"/>
  <c r="M410" i="26"/>
  <c r="L410" i="26"/>
  <c r="K410" i="26"/>
  <c r="N409" i="26"/>
  <c r="M409" i="26"/>
  <c r="L409" i="26"/>
  <c r="K409" i="26"/>
  <c r="N408" i="26"/>
  <c r="M408" i="26"/>
  <c r="L408" i="26"/>
  <c r="K408" i="26"/>
  <c r="N407" i="26"/>
  <c r="M407" i="26"/>
  <c r="L407" i="26"/>
  <c r="K407" i="26"/>
  <c r="N406" i="26"/>
  <c r="M406" i="26"/>
  <c r="L406" i="26"/>
  <c r="K406" i="26"/>
  <c r="N405" i="26"/>
  <c r="M405" i="26"/>
  <c r="L405" i="26"/>
  <c r="K405" i="26"/>
  <c r="N404" i="26"/>
  <c r="M404" i="26"/>
  <c r="L404" i="26"/>
  <c r="K404" i="26"/>
  <c r="N403" i="26"/>
  <c r="M403" i="26"/>
  <c r="L403" i="26"/>
  <c r="K403" i="26"/>
  <c r="N402" i="26"/>
  <c r="M402" i="26"/>
  <c r="L402" i="26"/>
  <c r="K402" i="26"/>
  <c r="N401" i="26"/>
  <c r="M401" i="26"/>
  <c r="L401" i="26"/>
  <c r="K401" i="26"/>
  <c r="N400" i="26"/>
  <c r="M400" i="26"/>
  <c r="L400" i="26"/>
  <c r="K400" i="26"/>
  <c r="N399" i="26"/>
  <c r="M399" i="26"/>
  <c r="L399" i="26"/>
  <c r="K399" i="26"/>
  <c r="N398" i="26"/>
  <c r="M398" i="26"/>
  <c r="L398" i="26"/>
  <c r="K398" i="26"/>
  <c r="N397" i="26"/>
  <c r="M397" i="26"/>
  <c r="L397" i="26"/>
  <c r="K397" i="26"/>
  <c r="N396" i="26"/>
  <c r="M396" i="26"/>
  <c r="L396" i="26"/>
  <c r="K396" i="26"/>
  <c r="N395" i="26"/>
  <c r="M395" i="26"/>
  <c r="L395" i="26"/>
  <c r="K395" i="26"/>
  <c r="N394" i="26"/>
  <c r="M394" i="26"/>
  <c r="L394" i="26"/>
  <c r="K394" i="26"/>
  <c r="N393" i="26"/>
  <c r="M393" i="26"/>
  <c r="L393" i="26"/>
  <c r="K393" i="26"/>
  <c r="N392" i="26"/>
  <c r="M392" i="26"/>
  <c r="L392" i="26"/>
  <c r="K392" i="26"/>
  <c r="N391" i="26"/>
  <c r="M391" i="26"/>
  <c r="L391" i="26"/>
  <c r="K391" i="26"/>
  <c r="N390" i="26"/>
  <c r="M390" i="26"/>
  <c r="L390" i="26"/>
  <c r="K390" i="26"/>
  <c r="N389" i="26"/>
  <c r="M389" i="26"/>
  <c r="L389" i="26"/>
  <c r="K389" i="26"/>
  <c r="N388" i="26"/>
  <c r="M388" i="26"/>
  <c r="L388" i="26"/>
  <c r="K388" i="26"/>
  <c r="N387" i="26"/>
  <c r="M387" i="26"/>
  <c r="L387" i="26"/>
  <c r="K387" i="26"/>
  <c r="N386" i="26"/>
  <c r="M386" i="26"/>
  <c r="L386" i="26"/>
  <c r="K386" i="26"/>
  <c r="N385" i="26"/>
  <c r="M385" i="26"/>
  <c r="L385" i="26"/>
  <c r="K385" i="26"/>
  <c r="N384" i="26"/>
  <c r="M384" i="26"/>
  <c r="L384" i="26"/>
  <c r="K384" i="26"/>
  <c r="N383" i="26"/>
  <c r="M383" i="26"/>
  <c r="L383" i="26"/>
  <c r="K383" i="26"/>
  <c r="N382" i="26"/>
  <c r="M382" i="26"/>
  <c r="L382" i="26"/>
  <c r="K382" i="26"/>
  <c r="N381" i="26"/>
  <c r="M381" i="26"/>
  <c r="L381" i="26"/>
  <c r="K381" i="26"/>
  <c r="N380" i="26"/>
  <c r="M380" i="26"/>
  <c r="L380" i="26"/>
  <c r="K380" i="26"/>
  <c r="N379" i="26"/>
  <c r="M379" i="26"/>
  <c r="L379" i="26"/>
  <c r="K379" i="26"/>
  <c r="N378" i="26"/>
  <c r="M378" i="26"/>
  <c r="L378" i="26"/>
  <c r="K378" i="26"/>
  <c r="N377" i="26"/>
  <c r="M377" i="26"/>
  <c r="L377" i="26"/>
  <c r="K377" i="26"/>
  <c r="N376" i="26"/>
  <c r="M376" i="26"/>
  <c r="L376" i="26"/>
  <c r="K376" i="26"/>
  <c r="N375" i="26"/>
  <c r="M375" i="26"/>
  <c r="L375" i="26"/>
  <c r="K375" i="26"/>
  <c r="N374" i="26"/>
  <c r="M374" i="26"/>
  <c r="L374" i="26"/>
  <c r="K374" i="26"/>
  <c r="N373" i="26"/>
  <c r="M373" i="26"/>
  <c r="L373" i="26"/>
  <c r="K373" i="26"/>
  <c r="N372" i="26"/>
  <c r="M372" i="26"/>
  <c r="L372" i="26"/>
  <c r="K372" i="26"/>
  <c r="N371" i="26"/>
  <c r="M371" i="26"/>
  <c r="L371" i="26"/>
  <c r="K371" i="26"/>
  <c r="N370" i="26"/>
  <c r="M370" i="26"/>
  <c r="L370" i="26"/>
  <c r="K370" i="26"/>
  <c r="N369" i="26"/>
  <c r="M369" i="26"/>
  <c r="L369" i="26"/>
  <c r="K369" i="26"/>
  <c r="N368" i="26"/>
  <c r="M368" i="26"/>
  <c r="L368" i="26"/>
  <c r="K368" i="26"/>
  <c r="N367" i="26"/>
  <c r="M367" i="26"/>
  <c r="L367" i="26"/>
  <c r="K367" i="26"/>
  <c r="N366" i="26"/>
  <c r="M366" i="26"/>
  <c r="L366" i="26"/>
  <c r="K366" i="26"/>
  <c r="N365" i="26"/>
  <c r="M365" i="26"/>
  <c r="L365" i="26"/>
  <c r="K365" i="26"/>
  <c r="N364" i="26"/>
  <c r="M364" i="26"/>
  <c r="L364" i="26"/>
  <c r="K364" i="26"/>
  <c r="N363" i="26"/>
  <c r="M363" i="26"/>
  <c r="L363" i="26"/>
  <c r="K363" i="26"/>
  <c r="N362" i="26"/>
  <c r="M362" i="26"/>
  <c r="L362" i="26"/>
  <c r="K362" i="26"/>
  <c r="N361" i="26"/>
  <c r="M361" i="26"/>
  <c r="L361" i="26"/>
  <c r="K361" i="26"/>
  <c r="N360" i="26"/>
  <c r="M360" i="26"/>
  <c r="L360" i="26"/>
  <c r="K360" i="26"/>
  <c r="N359" i="26"/>
  <c r="M359" i="26"/>
  <c r="L359" i="26"/>
  <c r="K359" i="26"/>
  <c r="N358" i="26"/>
  <c r="M358" i="26"/>
  <c r="L358" i="26"/>
  <c r="K358" i="26"/>
  <c r="N357" i="26"/>
  <c r="M357" i="26"/>
  <c r="L357" i="26"/>
  <c r="K357" i="26"/>
  <c r="N356" i="26"/>
  <c r="M356" i="26"/>
  <c r="L356" i="26"/>
  <c r="K356" i="26"/>
  <c r="N355" i="26"/>
  <c r="M355" i="26"/>
  <c r="L355" i="26"/>
  <c r="K355" i="26"/>
  <c r="N354" i="26"/>
  <c r="M354" i="26"/>
  <c r="L354" i="26"/>
  <c r="K354" i="26"/>
  <c r="N353" i="26"/>
  <c r="M353" i="26"/>
  <c r="L353" i="26"/>
  <c r="K353" i="26"/>
  <c r="N352" i="26"/>
  <c r="M352" i="26"/>
  <c r="L352" i="26"/>
  <c r="K352" i="26"/>
  <c r="N351" i="26"/>
  <c r="M351" i="26"/>
  <c r="L351" i="26"/>
  <c r="K351" i="26"/>
  <c r="N350" i="26"/>
  <c r="M350" i="26"/>
  <c r="L350" i="26"/>
  <c r="K350" i="26"/>
  <c r="N349" i="26"/>
  <c r="M349" i="26"/>
  <c r="L349" i="26"/>
  <c r="K349" i="26"/>
  <c r="N348" i="26"/>
  <c r="M348" i="26"/>
  <c r="L348" i="26"/>
  <c r="K348" i="26"/>
  <c r="N347" i="26"/>
  <c r="M347" i="26"/>
  <c r="L347" i="26"/>
  <c r="K347" i="26"/>
  <c r="N346" i="26"/>
  <c r="M346" i="26"/>
  <c r="L346" i="26"/>
  <c r="K346" i="26"/>
  <c r="N345" i="26"/>
  <c r="M345" i="26"/>
  <c r="L345" i="26"/>
  <c r="K345" i="26"/>
  <c r="N344" i="26"/>
  <c r="M344" i="26"/>
  <c r="L344" i="26"/>
  <c r="K344" i="26"/>
  <c r="N343" i="26"/>
  <c r="M343" i="26"/>
  <c r="L343" i="26"/>
  <c r="K343" i="26"/>
  <c r="N342" i="26"/>
  <c r="M342" i="26"/>
  <c r="L342" i="26"/>
  <c r="K342" i="26"/>
  <c r="N341" i="26"/>
  <c r="M341" i="26"/>
  <c r="L341" i="26"/>
  <c r="K341" i="26"/>
  <c r="N340" i="26"/>
  <c r="M340" i="26"/>
  <c r="L340" i="26"/>
  <c r="K340" i="26"/>
  <c r="N339" i="26"/>
  <c r="M339" i="26"/>
  <c r="L339" i="26"/>
  <c r="K339" i="26"/>
  <c r="N338" i="26"/>
  <c r="M338" i="26"/>
  <c r="L338" i="26"/>
  <c r="K338" i="26"/>
  <c r="N337" i="26"/>
  <c r="M337" i="26"/>
  <c r="L337" i="26"/>
  <c r="K337" i="26"/>
  <c r="N336" i="26"/>
  <c r="M336" i="26"/>
  <c r="L336" i="26"/>
  <c r="K336" i="26"/>
  <c r="N335" i="26"/>
  <c r="M335" i="26"/>
  <c r="L335" i="26"/>
  <c r="K335" i="26"/>
  <c r="N334" i="26"/>
  <c r="M334" i="26"/>
  <c r="L334" i="26"/>
  <c r="K334" i="26"/>
  <c r="N333" i="26"/>
  <c r="M333" i="26"/>
  <c r="L333" i="26"/>
  <c r="K333" i="26"/>
  <c r="N332" i="26"/>
  <c r="M332" i="26"/>
  <c r="L332" i="26"/>
  <c r="K332" i="26"/>
  <c r="N331" i="26"/>
  <c r="M331" i="26"/>
  <c r="L331" i="26"/>
  <c r="K331" i="26"/>
  <c r="N330" i="26"/>
  <c r="M330" i="26"/>
  <c r="L330" i="26"/>
  <c r="K330" i="26"/>
  <c r="N329" i="26"/>
  <c r="M329" i="26"/>
  <c r="L329" i="26"/>
  <c r="K329" i="26"/>
  <c r="N328" i="26"/>
  <c r="M328" i="26"/>
  <c r="L328" i="26"/>
  <c r="K328" i="26"/>
  <c r="N327" i="26"/>
  <c r="M327" i="26"/>
  <c r="L327" i="26"/>
  <c r="K327" i="26"/>
  <c r="N326" i="26"/>
  <c r="M326" i="26"/>
  <c r="L326" i="26"/>
  <c r="K326" i="26"/>
  <c r="N325" i="26"/>
  <c r="M325" i="26"/>
  <c r="L325" i="26"/>
  <c r="K325" i="26"/>
  <c r="N324" i="26"/>
  <c r="M324" i="26"/>
  <c r="L324" i="26"/>
  <c r="K324" i="26"/>
  <c r="N323" i="26"/>
  <c r="M323" i="26"/>
  <c r="L323" i="26"/>
  <c r="K323" i="26"/>
  <c r="N322" i="26"/>
  <c r="M322" i="26"/>
  <c r="L322" i="26"/>
  <c r="K322" i="26"/>
  <c r="N321" i="26"/>
  <c r="M321" i="26"/>
  <c r="L321" i="26"/>
  <c r="K321" i="26"/>
  <c r="N320" i="26"/>
  <c r="M320" i="26"/>
  <c r="L320" i="26"/>
  <c r="K320" i="26"/>
  <c r="N319" i="26"/>
  <c r="M319" i="26"/>
  <c r="L319" i="26"/>
  <c r="K319" i="26"/>
  <c r="N318" i="26"/>
  <c r="M318" i="26"/>
  <c r="L318" i="26"/>
  <c r="K318" i="26"/>
  <c r="N317" i="26"/>
  <c r="M317" i="26"/>
  <c r="L317" i="26"/>
  <c r="K317" i="26"/>
  <c r="N316" i="26"/>
  <c r="M316" i="26"/>
  <c r="L316" i="26"/>
  <c r="K316" i="26"/>
  <c r="N315" i="26"/>
  <c r="M315" i="26"/>
  <c r="L315" i="26"/>
  <c r="K315" i="26"/>
  <c r="N314" i="26"/>
  <c r="M314" i="26"/>
  <c r="L314" i="26"/>
  <c r="K314" i="26"/>
  <c r="N313" i="26"/>
  <c r="M313" i="26"/>
  <c r="L313" i="26"/>
  <c r="K313" i="26"/>
  <c r="N312" i="26"/>
  <c r="M312" i="26"/>
  <c r="L312" i="26"/>
  <c r="K312" i="26"/>
  <c r="N311" i="26"/>
  <c r="M311" i="26"/>
  <c r="L311" i="26"/>
  <c r="K311" i="26"/>
  <c r="N310" i="26"/>
  <c r="M310" i="26"/>
  <c r="L310" i="26"/>
  <c r="K310" i="26"/>
  <c r="N309" i="26"/>
  <c r="M309" i="26"/>
  <c r="L309" i="26"/>
  <c r="K309" i="26"/>
  <c r="N308" i="26"/>
  <c r="M308" i="26"/>
  <c r="L308" i="26"/>
  <c r="K308" i="26"/>
  <c r="N307" i="26"/>
  <c r="M307" i="26"/>
  <c r="L307" i="26"/>
  <c r="K307" i="26"/>
  <c r="N306" i="26"/>
  <c r="M306" i="26"/>
  <c r="L306" i="26"/>
  <c r="K306" i="26"/>
  <c r="N305" i="26"/>
  <c r="M305" i="26"/>
  <c r="L305" i="26"/>
  <c r="K305" i="26"/>
  <c r="N304" i="26"/>
  <c r="M304" i="26"/>
  <c r="L304" i="26"/>
  <c r="K304" i="26"/>
  <c r="N303" i="26"/>
  <c r="M303" i="26"/>
  <c r="L303" i="26"/>
  <c r="K303" i="26"/>
  <c r="N302" i="26"/>
  <c r="M302" i="26"/>
  <c r="L302" i="26"/>
  <c r="K302" i="26"/>
  <c r="N301" i="26"/>
  <c r="M301" i="26"/>
  <c r="L301" i="26"/>
  <c r="K301" i="26"/>
  <c r="N300" i="26"/>
  <c r="M300" i="26"/>
  <c r="L300" i="26"/>
  <c r="K300" i="26"/>
  <c r="N299" i="26"/>
  <c r="M299" i="26"/>
  <c r="L299" i="26"/>
  <c r="K299" i="26"/>
  <c r="N298" i="26"/>
  <c r="M298" i="26"/>
  <c r="L298" i="26"/>
  <c r="K298" i="26"/>
  <c r="N297" i="26"/>
  <c r="M297" i="26"/>
  <c r="L297" i="26"/>
  <c r="K297" i="26"/>
  <c r="N296" i="26"/>
  <c r="M296" i="26"/>
  <c r="L296" i="26"/>
  <c r="K296" i="26"/>
  <c r="N295" i="26"/>
  <c r="M295" i="26"/>
  <c r="L295" i="26"/>
  <c r="K295" i="26"/>
  <c r="N294" i="26"/>
  <c r="M294" i="26"/>
  <c r="L294" i="26"/>
  <c r="K294" i="26"/>
  <c r="N293" i="26"/>
  <c r="M293" i="26"/>
  <c r="L293" i="26"/>
  <c r="K293" i="26"/>
  <c r="N292" i="26"/>
  <c r="M292" i="26"/>
  <c r="L292" i="26"/>
  <c r="K292" i="26"/>
  <c r="N291" i="26"/>
  <c r="M291" i="26"/>
  <c r="L291" i="26"/>
  <c r="K291" i="26"/>
  <c r="N290" i="26"/>
  <c r="M290" i="26"/>
  <c r="L290" i="26"/>
  <c r="K290" i="26"/>
  <c r="N289" i="26"/>
  <c r="M289" i="26"/>
  <c r="L289" i="26"/>
  <c r="K289" i="26"/>
  <c r="N288" i="26"/>
  <c r="M288" i="26"/>
  <c r="L288" i="26"/>
  <c r="K288" i="26"/>
  <c r="N287" i="26"/>
  <c r="M287" i="26"/>
  <c r="L287" i="26"/>
  <c r="K287" i="26"/>
  <c r="N286" i="26"/>
  <c r="M286" i="26"/>
  <c r="L286" i="26"/>
  <c r="K286" i="26"/>
  <c r="N285" i="26"/>
  <c r="M285" i="26"/>
  <c r="L285" i="26"/>
  <c r="K285" i="26"/>
  <c r="N284" i="26"/>
  <c r="M284" i="26"/>
  <c r="L284" i="26"/>
  <c r="K284" i="26"/>
  <c r="N283" i="26"/>
  <c r="M283" i="26"/>
  <c r="L283" i="26"/>
  <c r="K283" i="26"/>
  <c r="N282" i="26"/>
  <c r="M282" i="26"/>
  <c r="L282" i="26"/>
  <c r="K282" i="26"/>
  <c r="N281" i="26"/>
  <c r="M281" i="26"/>
  <c r="L281" i="26"/>
  <c r="K281" i="26"/>
  <c r="N280" i="26"/>
  <c r="M280" i="26"/>
  <c r="L280" i="26"/>
  <c r="K280" i="26"/>
  <c r="N279" i="26"/>
  <c r="M279" i="26"/>
  <c r="L279" i="26"/>
  <c r="K279" i="26"/>
  <c r="N278" i="26"/>
  <c r="M278" i="26"/>
  <c r="L278" i="26"/>
  <c r="K278" i="26"/>
  <c r="N277" i="26"/>
  <c r="M277" i="26"/>
  <c r="L277" i="26"/>
  <c r="K277" i="26"/>
  <c r="N276" i="26"/>
  <c r="M276" i="26"/>
  <c r="L276" i="26"/>
  <c r="K276" i="26"/>
  <c r="N275" i="26"/>
  <c r="M275" i="26"/>
  <c r="L275" i="26"/>
  <c r="K275" i="26"/>
  <c r="N274" i="26"/>
  <c r="M274" i="26"/>
  <c r="L274" i="26"/>
  <c r="K274" i="26"/>
  <c r="N273" i="26"/>
  <c r="M273" i="26"/>
  <c r="L273" i="26"/>
  <c r="K273" i="26"/>
  <c r="N272" i="26"/>
  <c r="M272" i="26"/>
  <c r="L272" i="26"/>
  <c r="K272" i="26"/>
  <c r="N271" i="26"/>
  <c r="M271" i="26"/>
  <c r="L271" i="26"/>
  <c r="K271" i="26"/>
  <c r="N270" i="26"/>
  <c r="M270" i="26"/>
  <c r="L270" i="26"/>
  <c r="K270" i="26"/>
  <c r="N269" i="26"/>
  <c r="M269" i="26"/>
  <c r="L269" i="26"/>
  <c r="K269" i="26"/>
  <c r="N268" i="26"/>
  <c r="M268" i="26"/>
  <c r="L268" i="26"/>
  <c r="K268" i="26"/>
  <c r="N267" i="26"/>
  <c r="M267" i="26"/>
  <c r="L267" i="26"/>
  <c r="K267" i="26"/>
  <c r="N266" i="26"/>
  <c r="M266" i="26"/>
  <c r="L266" i="26"/>
  <c r="K266" i="26"/>
  <c r="N265" i="26"/>
  <c r="M265" i="26"/>
  <c r="L265" i="26"/>
  <c r="K265" i="26"/>
  <c r="N264" i="26"/>
  <c r="M264" i="26"/>
  <c r="L264" i="26"/>
  <c r="K264" i="26"/>
  <c r="N263" i="26"/>
  <c r="M263" i="26"/>
  <c r="L263" i="26"/>
  <c r="K263" i="26"/>
  <c r="N262" i="26"/>
  <c r="M262" i="26"/>
  <c r="L262" i="26"/>
  <c r="K262" i="26"/>
  <c r="N261" i="26"/>
  <c r="M261" i="26"/>
  <c r="L261" i="26"/>
  <c r="K261" i="26"/>
  <c r="N260" i="26"/>
  <c r="M260" i="26"/>
  <c r="L260" i="26"/>
  <c r="K260" i="26"/>
  <c r="N259" i="26"/>
  <c r="M259" i="26"/>
  <c r="L259" i="26"/>
  <c r="K259" i="26"/>
  <c r="N258" i="26"/>
  <c r="M258" i="26"/>
  <c r="L258" i="26"/>
  <c r="K258" i="26"/>
  <c r="N257" i="26"/>
  <c r="M257" i="26"/>
  <c r="L257" i="26"/>
  <c r="K257" i="26"/>
  <c r="N256" i="26"/>
  <c r="M256" i="26"/>
  <c r="L256" i="26"/>
  <c r="K256" i="26"/>
  <c r="N255" i="26"/>
  <c r="M255" i="26"/>
  <c r="L255" i="26"/>
  <c r="K255" i="26"/>
  <c r="N254" i="26"/>
  <c r="M254" i="26"/>
  <c r="L254" i="26"/>
  <c r="K254" i="26"/>
  <c r="N253" i="26"/>
  <c r="M253" i="26"/>
  <c r="L253" i="26"/>
  <c r="K253" i="26"/>
  <c r="N252" i="26"/>
  <c r="M252" i="26"/>
  <c r="L252" i="26"/>
  <c r="K252" i="26"/>
  <c r="N251" i="26"/>
  <c r="M251" i="26"/>
  <c r="L251" i="26"/>
  <c r="K251" i="26"/>
  <c r="N250" i="26"/>
  <c r="M250" i="26"/>
  <c r="L250" i="26"/>
  <c r="K250" i="26"/>
  <c r="N249" i="26"/>
  <c r="M249" i="26"/>
  <c r="L249" i="26"/>
  <c r="K249" i="26"/>
  <c r="N248" i="26"/>
  <c r="M248" i="26"/>
  <c r="L248" i="26"/>
  <c r="K248" i="26"/>
  <c r="N247" i="26"/>
  <c r="M247" i="26"/>
  <c r="L247" i="26"/>
  <c r="K247" i="26"/>
  <c r="N246" i="26"/>
  <c r="M246" i="26"/>
  <c r="L246" i="26"/>
  <c r="K246" i="26"/>
  <c r="N245" i="26"/>
  <c r="M245" i="26"/>
  <c r="L245" i="26"/>
  <c r="K245" i="26"/>
  <c r="N244" i="26"/>
  <c r="M244" i="26"/>
  <c r="L244" i="26"/>
  <c r="K244" i="26"/>
  <c r="N243" i="26"/>
  <c r="M243" i="26"/>
  <c r="L243" i="26"/>
  <c r="K243" i="26"/>
  <c r="N242" i="26"/>
  <c r="M242" i="26"/>
  <c r="L242" i="26"/>
  <c r="K242" i="26"/>
  <c r="N241" i="26"/>
  <c r="M241" i="26"/>
  <c r="L241" i="26"/>
  <c r="K241" i="26"/>
  <c r="N240" i="26"/>
  <c r="M240" i="26"/>
  <c r="L240" i="26"/>
  <c r="K240" i="26"/>
  <c r="N239" i="26"/>
  <c r="M239" i="26"/>
  <c r="L239" i="26"/>
  <c r="K239" i="26"/>
  <c r="N238" i="26"/>
  <c r="M238" i="26"/>
  <c r="L238" i="26"/>
  <c r="K238" i="26"/>
  <c r="N237" i="26"/>
  <c r="M237" i="26"/>
  <c r="L237" i="26"/>
  <c r="K237" i="26"/>
  <c r="N236" i="26"/>
  <c r="M236" i="26"/>
  <c r="L236" i="26"/>
  <c r="K236" i="26"/>
  <c r="N235" i="26"/>
  <c r="M235" i="26"/>
  <c r="L235" i="26"/>
  <c r="K235" i="26"/>
  <c r="N234" i="26"/>
  <c r="M234" i="26"/>
  <c r="L234" i="26"/>
  <c r="K234" i="26"/>
  <c r="N233" i="26"/>
  <c r="M233" i="26"/>
  <c r="L233" i="26"/>
  <c r="K233" i="26"/>
  <c r="N232" i="26"/>
  <c r="M232" i="26"/>
  <c r="L232" i="26"/>
  <c r="K232" i="26"/>
  <c r="N231" i="26"/>
  <c r="M231" i="26"/>
  <c r="L231" i="26"/>
  <c r="K231" i="26"/>
  <c r="N230" i="26"/>
  <c r="M230" i="26"/>
  <c r="L230" i="26"/>
  <c r="K230" i="26"/>
  <c r="N229" i="26"/>
  <c r="M229" i="26"/>
  <c r="L229" i="26"/>
  <c r="K229" i="26"/>
  <c r="N228" i="26"/>
  <c r="M228" i="26"/>
  <c r="L228" i="26"/>
  <c r="K228" i="26"/>
  <c r="N227" i="26"/>
  <c r="M227" i="26"/>
  <c r="L227" i="26"/>
  <c r="K227" i="26"/>
  <c r="N226" i="26"/>
  <c r="M226" i="26"/>
  <c r="L226" i="26"/>
  <c r="K226" i="26"/>
  <c r="N225" i="26"/>
  <c r="M225" i="26"/>
  <c r="L225" i="26"/>
  <c r="K225" i="26"/>
  <c r="N224" i="26"/>
  <c r="M224" i="26"/>
  <c r="L224" i="26"/>
  <c r="K224" i="26"/>
  <c r="N223" i="26"/>
  <c r="M223" i="26"/>
  <c r="L223" i="26"/>
  <c r="K223" i="26"/>
  <c r="N222" i="26"/>
  <c r="M222" i="26"/>
  <c r="L222" i="26"/>
  <c r="K222" i="26"/>
  <c r="N221" i="26"/>
  <c r="M221" i="26"/>
  <c r="L221" i="26"/>
  <c r="K221" i="26"/>
  <c r="N220" i="26"/>
  <c r="M220" i="26"/>
  <c r="L220" i="26"/>
  <c r="K220" i="26"/>
  <c r="N219" i="26"/>
  <c r="M219" i="26"/>
  <c r="L219" i="26"/>
  <c r="K219" i="26"/>
  <c r="N218" i="26"/>
  <c r="M218" i="26"/>
  <c r="L218" i="26"/>
  <c r="K218" i="26"/>
  <c r="N217" i="26"/>
  <c r="M217" i="26"/>
  <c r="L217" i="26"/>
  <c r="K217" i="26"/>
  <c r="N216" i="26"/>
  <c r="M216" i="26"/>
  <c r="L216" i="26"/>
  <c r="K216" i="26"/>
  <c r="N215" i="26"/>
  <c r="M215" i="26"/>
  <c r="L215" i="26"/>
  <c r="K215" i="26"/>
  <c r="N214" i="26"/>
  <c r="M214" i="26"/>
  <c r="L214" i="26"/>
  <c r="K214" i="26"/>
  <c r="N213" i="26"/>
  <c r="M213" i="26"/>
  <c r="L213" i="26"/>
  <c r="K213" i="26"/>
  <c r="N212" i="26"/>
  <c r="M212" i="26"/>
  <c r="L212" i="26"/>
  <c r="K212" i="26"/>
  <c r="N211" i="26"/>
  <c r="M211" i="26"/>
  <c r="L211" i="26"/>
  <c r="K211" i="26"/>
  <c r="N210" i="26"/>
  <c r="M210" i="26"/>
  <c r="L210" i="26"/>
  <c r="K210" i="26"/>
  <c r="N209" i="26"/>
  <c r="M209" i="26"/>
  <c r="L209" i="26"/>
  <c r="K209" i="26"/>
  <c r="N208" i="26"/>
  <c r="M208" i="26"/>
  <c r="L208" i="26"/>
  <c r="K208" i="26"/>
  <c r="N207" i="26"/>
  <c r="M207" i="26"/>
  <c r="L207" i="26"/>
  <c r="K207" i="26"/>
  <c r="N206" i="26"/>
  <c r="M206" i="26"/>
  <c r="L206" i="26"/>
  <c r="K206" i="26"/>
  <c r="N205" i="26"/>
  <c r="M205" i="26"/>
  <c r="L205" i="26"/>
  <c r="K205" i="26"/>
  <c r="N204" i="26"/>
  <c r="M204" i="26"/>
  <c r="L204" i="26"/>
  <c r="K204" i="26"/>
  <c r="N203" i="26"/>
  <c r="M203" i="26"/>
  <c r="L203" i="26"/>
  <c r="K203" i="26"/>
  <c r="N202" i="26"/>
  <c r="M202" i="26"/>
  <c r="L202" i="26"/>
  <c r="K202" i="26"/>
  <c r="N201" i="26"/>
  <c r="M201" i="26"/>
  <c r="L201" i="26"/>
  <c r="K201" i="26"/>
  <c r="N200" i="26"/>
  <c r="M200" i="26"/>
  <c r="L200" i="26"/>
  <c r="K200" i="26"/>
  <c r="N199" i="26"/>
  <c r="M199" i="26"/>
  <c r="L199" i="26"/>
  <c r="K199" i="26"/>
  <c r="N198" i="26"/>
  <c r="M198" i="26"/>
  <c r="L198" i="26"/>
  <c r="K198" i="26"/>
  <c r="N197" i="26"/>
  <c r="M197" i="26"/>
  <c r="L197" i="26"/>
  <c r="K197" i="26"/>
  <c r="N196" i="26"/>
  <c r="M196" i="26"/>
  <c r="L196" i="26"/>
  <c r="K196" i="26"/>
  <c r="N195" i="26"/>
  <c r="M195" i="26"/>
  <c r="L195" i="26"/>
  <c r="K195" i="26"/>
  <c r="N194" i="26"/>
  <c r="M194" i="26"/>
  <c r="L194" i="26"/>
  <c r="K194" i="26"/>
  <c r="N193" i="26"/>
  <c r="M193" i="26"/>
  <c r="L193" i="26"/>
  <c r="K193" i="26"/>
  <c r="N192" i="26"/>
  <c r="M192" i="26"/>
  <c r="L192" i="26"/>
  <c r="K192" i="26"/>
  <c r="N191" i="26"/>
  <c r="M191" i="26"/>
  <c r="L191" i="26"/>
  <c r="K191" i="26"/>
  <c r="N190" i="26"/>
  <c r="M190" i="26"/>
  <c r="L190" i="26"/>
  <c r="K190" i="26"/>
  <c r="N189" i="26"/>
  <c r="M189" i="26"/>
  <c r="L189" i="26"/>
  <c r="K189" i="26"/>
  <c r="N188" i="26"/>
  <c r="M188" i="26"/>
  <c r="L188" i="26"/>
  <c r="K188" i="26"/>
  <c r="N187" i="26"/>
  <c r="M187" i="26"/>
  <c r="L187" i="26"/>
  <c r="K187" i="26"/>
  <c r="N186" i="26"/>
  <c r="M186" i="26"/>
  <c r="L186" i="26"/>
  <c r="K186" i="26"/>
  <c r="N185" i="26"/>
  <c r="M185" i="26"/>
  <c r="L185" i="26"/>
  <c r="K185" i="26"/>
  <c r="N184" i="26"/>
  <c r="M184" i="26"/>
  <c r="L184" i="26"/>
  <c r="K184" i="26"/>
  <c r="N183" i="26"/>
  <c r="M183" i="26"/>
  <c r="L183" i="26"/>
  <c r="K183" i="26"/>
  <c r="N182" i="26"/>
  <c r="M182" i="26"/>
  <c r="L182" i="26"/>
  <c r="K182" i="26"/>
  <c r="N181" i="26"/>
  <c r="M181" i="26"/>
  <c r="L181" i="26"/>
  <c r="K181" i="26"/>
  <c r="N180" i="26"/>
  <c r="M180" i="26"/>
  <c r="L180" i="26"/>
  <c r="K180" i="26"/>
  <c r="N179" i="26"/>
  <c r="M179" i="26"/>
  <c r="L179" i="26"/>
  <c r="K179" i="26"/>
  <c r="N178" i="26"/>
  <c r="M178" i="26"/>
  <c r="L178" i="26"/>
  <c r="K178" i="26"/>
  <c r="N177" i="26"/>
  <c r="M177" i="26"/>
  <c r="L177" i="26"/>
  <c r="K177" i="26"/>
  <c r="N176" i="26"/>
  <c r="M176" i="26"/>
  <c r="L176" i="26"/>
  <c r="K176" i="26"/>
  <c r="N175" i="26"/>
  <c r="M175" i="26"/>
  <c r="L175" i="26"/>
  <c r="K175" i="26"/>
  <c r="N174" i="26"/>
  <c r="M174" i="26"/>
  <c r="L174" i="26"/>
  <c r="K174" i="26"/>
  <c r="N173" i="26"/>
  <c r="M173" i="26"/>
  <c r="L173" i="26"/>
  <c r="K173" i="26"/>
  <c r="N172" i="26"/>
  <c r="M172" i="26"/>
  <c r="L172" i="26"/>
  <c r="K172" i="26"/>
  <c r="N171" i="26"/>
  <c r="M171" i="26"/>
  <c r="L171" i="26"/>
  <c r="K171" i="26"/>
  <c r="N170" i="26"/>
  <c r="M170" i="26"/>
  <c r="L170" i="26"/>
  <c r="K170" i="26"/>
  <c r="N169" i="26"/>
  <c r="M169" i="26"/>
  <c r="L169" i="26"/>
  <c r="K169" i="26"/>
  <c r="N168" i="26"/>
  <c r="M168" i="26"/>
  <c r="L168" i="26"/>
  <c r="K168" i="26"/>
  <c r="N167" i="26"/>
  <c r="M167" i="26"/>
  <c r="L167" i="26"/>
  <c r="K167" i="26"/>
  <c r="N166" i="26"/>
  <c r="M166" i="26"/>
  <c r="L166" i="26"/>
  <c r="K166" i="26"/>
  <c r="N165" i="26"/>
  <c r="M165" i="26"/>
  <c r="L165" i="26"/>
  <c r="K165" i="26"/>
  <c r="N164" i="26"/>
  <c r="M164" i="26"/>
  <c r="L164" i="26"/>
  <c r="K164" i="26"/>
  <c r="N163" i="26"/>
  <c r="M163" i="26"/>
  <c r="L163" i="26"/>
  <c r="K163" i="26"/>
  <c r="N162" i="26"/>
  <c r="M162" i="26"/>
  <c r="L162" i="26"/>
  <c r="K162" i="26"/>
  <c r="N161" i="26"/>
  <c r="M161" i="26"/>
  <c r="L161" i="26"/>
  <c r="K161" i="26"/>
  <c r="N160" i="26"/>
  <c r="M160" i="26"/>
  <c r="L160" i="26"/>
  <c r="K160" i="26"/>
  <c r="N159" i="26"/>
  <c r="M159" i="26"/>
  <c r="L159" i="26"/>
  <c r="K159" i="26"/>
  <c r="N158" i="26"/>
  <c r="M158" i="26"/>
  <c r="L158" i="26"/>
  <c r="K158" i="26"/>
  <c r="N157" i="26"/>
  <c r="M157" i="26"/>
  <c r="L157" i="26"/>
  <c r="K157" i="26"/>
  <c r="N156" i="26"/>
  <c r="M156" i="26"/>
  <c r="L156" i="26"/>
  <c r="K156" i="26"/>
  <c r="N155" i="26"/>
  <c r="M155" i="26"/>
  <c r="L155" i="26"/>
  <c r="K155" i="26"/>
  <c r="N154" i="26"/>
  <c r="M154" i="26"/>
  <c r="L154" i="26"/>
  <c r="K154" i="26"/>
  <c r="N153" i="26"/>
  <c r="M153" i="26"/>
  <c r="L153" i="26"/>
  <c r="K153" i="26"/>
  <c r="N152" i="26"/>
  <c r="M152" i="26"/>
  <c r="L152" i="26"/>
  <c r="K152" i="26"/>
  <c r="N151" i="26"/>
  <c r="M151" i="26"/>
  <c r="L151" i="26"/>
  <c r="K151" i="26"/>
  <c r="N150" i="26"/>
  <c r="M150" i="26"/>
  <c r="L150" i="26"/>
  <c r="K150" i="26"/>
  <c r="N149" i="26"/>
  <c r="M149" i="26"/>
  <c r="L149" i="26"/>
  <c r="K149" i="26"/>
  <c r="N148" i="26"/>
  <c r="M148" i="26"/>
  <c r="L148" i="26"/>
  <c r="K148" i="26"/>
  <c r="N147" i="26"/>
  <c r="M147" i="26"/>
  <c r="L147" i="26"/>
  <c r="K147" i="26"/>
  <c r="N146" i="26"/>
  <c r="M146" i="26"/>
  <c r="L146" i="26"/>
  <c r="K146" i="26"/>
  <c r="N145" i="26"/>
  <c r="M145" i="26"/>
  <c r="L145" i="26"/>
  <c r="K145" i="26"/>
  <c r="N144" i="26"/>
  <c r="M144" i="26"/>
  <c r="L144" i="26"/>
  <c r="K144" i="26"/>
  <c r="N143" i="26"/>
  <c r="M143" i="26"/>
  <c r="L143" i="26"/>
  <c r="K143" i="26"/>
  <c r="N142" i="26"/>
  <c r="M142" i="26"/>
  <c r="L142" i="26"/>
  <c r="K142" i="26"/>
  <c r="N141" i="26"/>
  <c r="M141" i="26"/>
  <c r="L141" i="26"/>
  <c r="K141" i="26"/>
  <c r="N140" i="26"/>
  <c r="M140" i="26"/>
  <c r="L140" i="26"/>
  <c r="K140" i="26"/>
  <c r="N139" i="26"/>
  <c r="M139" i="26"/>
  <c r="L139" i="26"/>
  <c r="K139" i="26"/>
  <c r="N138" i="26"/>
  <c r="M138" i="26"/>
  <c r="L138" i="26"/>
  <c r="K138" i="26"/>
  <c r="N137" i="26"/>
  <c r="M137" i="26"/>
  <c r="L137" i="26"/>
  <c r="K137" i="26"/>
  <c r="N136" i="26"/>
  <c r="M136" i="26"/>
  <c r="L136" i="26"/>
  <c r="K136" i="26"/>
  <c r="N135" i="26"/>
  <c r="M135" i="26"/>
  <c r="L135" i="26"/>
  <c r="K135" i="26"/>
  <c r="N134" i="26"/>
  <c r="M134" i="26"/>
  <c r="L134" i="26"/>
  <c r="K134" i="26"/>
  <c r="N133" i="26"/>
  <c r="M133" i="26"/>
  <c r="L133" i="26"/>
  <c r="K133" i="26"/>
  <c r="N132" i="26"/>
  <c r="M132" i="26"/>
  <c r="L132" i="26"/>
  <c r="K132" i="26"/>
  <c r="N131" i="26"/>
  <c r="M131" i="26"/>
  <c r="L131" i="26"/>
  <c r="K131" i="26"/>
  <c r="N130" i="26"/>
  <c r="M130" i="26"/>
  <c r="L130" i="26"/>
  <c r="K130" i="26"/>
  <c r="N129" i="26"/>
  <c r="M129" i="26"/>
  <c r="L129" i="26"/>
  <c r="K129" i="26"/>
  <c r="N128" i="26"/>
  <c r="M128" i="26"/>
  <c r="L128" i="26"/>
  <c r="K128" i="26"/>
  <c r="N127" i="26"/>
  <c r="M127" i="26"/>
  <c r="L127" i="26"/>
  <c r="K127" i="26"/>
  <c r="N126" i="26"/>
  <c r="M126" i="26"/>
  <c r="L126" i="26"/>
  <c r="K126" i="26"/>
  <c r="N125" i="26"/>
  <c r="M125" i="26"/>
  <c r="L125" i="26"/>
  <c r="K125" i="26"/>
  <c r="N124" i="26"/>
  <c r="M124" i="26"/>
  <c r="L124" i="26"/>
  <c r="K124" i="26"/>
  <c r="N123" i="26"/>
  <c r="M123" i="26"/>
  <c r="L123" i="26"/>
  <c r="K123" i="26"/>
  <c r="N122" i="26"/>
  <c r="M122" i="26"/>
  <c r="L122" i="26"/>
  <c r="K122" i="26"/>
  <c r="N121" i="26"/>
  <c r="M121" i="26"/>
  <c r="L121" i="26"/>
  <c r="K121" i="26"/>
  <c r="N120" i="26"/>
  <c r="M120" i="26"/>
  <c r="L120" i="26"/>
  <c r="K120" i="26"/>
  <c r="N119" i="26"/>
  <c r="M119" i="26"/>
  <c r="L119" i="26"/>
  <c r="K119" i="26"/>
  <c r="N118" i="26"/>
  <c r="M118" i="26"/>
  <c r="L118" i="26"/>
  <c r="K118" i="26"/>
  <c r="N117" i="26"/>
  <c r="M117" i="26"/>
  <c r="L117" i="26"/>
  <c r="K117" i="26"/>
  <c r="N116" i="26"/>
  <c r="M116" i="26"/>
  <c r="L116" i="26"/>
  <c r="K116" i="26"/>
  <c r="N115" i="26"/>
  <c r="M115" i="26"/>
  <c r="L115" i="26"/>
  <c r="K115" i="26"/>
  <c r="N114" i="26"/>
  <c r="M114" i="26"/>
  <c r="L114" i="26"/>
  <c r="K114" i="26"/>
  <c r="N113" i="26"/>
  <c r="M113" i="26"/>
  <c r="L113" i="26"/>
  <c r="K113" i="26"/>
  <c r="N112" i="26"/>
  <c r="M112" i="26"/>
  <c r="L112" i="26"/>
  <c r="K112" i="26"/>
  <c r="N111" i="26"/>
  <c r="M111" i="26"/>
  <c r="L111" i="26"/>
  <c r="K111" i="26"/>
  <c r="N110" i="26"/>
  <c r="M110" i="26"/>
  <c r="L110" i="26"/>
  <c r="K110" i="26"/>
  <c r="N109" i="26"/>
  <c r="M109" i="26"/>
  <c r="L109" i="26"/>
  <c r="K109" i="26"/>
  <c r="N108" i="26"/>
  <c r="M108" i="26"/>
  <c r="L108" i="26"/>
  <c r="K108" i="26"/>
  <c r="N107" i="26"/>
  <c r="M107" i="26"/>
  <c r="L107" i="26"/>
  <c r="K107" i="26"/>
  <c r="N106" i="26"/>
  <c r="M106" i="26"/>
  <c r="L106" i="26"/>
  <c r="K106" i="26"/>
  <c r="N105" i="26"/>
  <c r="M105" i="26"/>
  <c r="L105" i="26"/>
  <c r="K105" i="26"/>
  <c r="N104" i="26"/>
  <c r="M104" i="26"/>
  <c r="L104" i="26"/>
  <c r="K104" i="26"/>
  <c r="N103" i="26"/>
  <c r="M103" i="26"/>
  <c r="L103" i="26"/>
  <c r="K103" i="26"/>
  <c r="N102" i="26"/>
  <c r="M102" i="26"/>
  <c r="L102" i="26"/>
  <c r="K102" i="26"/>
  <c r="N101" i="26"/>
  <c r="M101" i="26"/>
  <c r="L101" i="26"/>
  <c r="K101" i="26"/>
  <c r="N100" i="26"/>
  <c r="M100" i="26"/>
  <c r="L100" i="26"/>
  <c r="K100" i="26"/>
  <c r="N99" i="26"/>
  <c r="M99" i="26"/>
  <c r="L99" i="26"/>
  <c r="K99" i="26"/>
  <c r="N98" i="26"/>
  <c r="M98" i="26"/>
  <c r="L98" i="26"/>
  <c r="K98" i="26"/>
  <c r="N97" i="26"/>
  <c r="M97" i="26"/>
  <c r="L97" i="26"/>
  <c r="K97" i="26"/>
  <c r="N96" i="26"/>
  <c r="M96" i="26"/>
  <c r="L96" i="26"/>
  <c r="K96" i="26"/>
  <c r="N95" i="26"/>
  <c r="M95" i="26"/>
  <c r="L95" i="26"/>
  <c r="K95" i="26"/>
  <c r="N94" i="26"/>
  <c r="M94" i="26"/>
  <c r="L94" i="26"/>
  <c r="K94" i="26"/>
  <c r="N93" i="26"/>
  <c r="M93" i="26"/>
  <c r="L93" i="26"/>
  <c r="K93" i="26"/>
  <c r="N92" i="26"/>
  <c r="M92" i="26"/>
  <c r="L92" i="26"/>
  <c r="K92" i="26"/>
  <c r="N91" i="26"/>
  <c r="M91" i="26"/>
  <c r="L91" i="26"/>
  <c r="K91" i="26"/>
  <c r="N90" i="26"/>
  <c r="M90" i="26"/>
  <c r="L90" i="26"/>
  <c r="K90" i="26"/>
  <c r="N89" i="26"/>
  <c r="M89" i="26"/>
  <c r="L89" i="26"/>
  <c r="K89" i="26"/>
  <c r="N88" i="26"/>
  <c r="M88" i="26"/>
  <c r="L88" i="26"/>
  <c r="K88" i="26"/>
  <c r="N87" i="26"/>
  <c r="M87" i="26"/>
  <c r="L87" i="26"/>
  <c r="K87" i="26"/>
  <c r="N86" i="26"/>
  <c r="M86" i="26"/>
  <c r="L86" i="26"/>
  <c r="K86" i="26"/>
  <c r="N85" i="26"/>
  <c r="M85" i="26"/>
  <c r="L85" i="26"/>
  <c r="K85" i="26"/>
  <c r="N84" i="26"/>
  <c r="M84" i="26"/>
  <c r="L84" i="26"/>
  <c r="K84" i="26"/>
  <c r="N83" i="26"/>
  <c r="M83" i="26"/>
  <c r="L83" i="26"/>
  <c r="K83" i="26"/>
  <c r="N82" i="26"/>
  <c r="M82" i="26"/>
  <c r="L82" i="26"/>
  <c r="K82" i="26"/>
  <c r="N81" i="26"/>
  <c r="M81" i="26"/>
  <c r="L81" i="26"/>
  <c r="K81" i="26"/>
  <c r="N80" i="26"/>
  <c r="M80" i="26"/>
  <c r="L80" i="26"/>
  <c r="K80" i="26"/>
  <c r="N79" i="26"/>
  <c r="M79" i="26"/>
  <c r="L79" i="26"/>
  <c r="K79" i="26"/>
  <c r="N78" i="26"/>
  <c r="M78" i="26"/>
  <c r="L78" i="26"/>
  <c r="K78" i="26"/>
  <c r="N77" i="26"/>
  <c r="M77" i="26"/>
  <c r="L77" i="26"/>
  <c r="K77" i="26"/>
  <c r="N76" i="26"/>
  <c r="M76" i="26"/>
  <c r="L76" i="26"/>
  <c r="K76" i="26"/>
  <c r="N75" i="26"/>
  <c r="M75" i="26"/>
  <c r="L75" i="26"/>
  <c r="K75" i="26"/>
  <c r="N74" i="26"/>
  <c r="M74" i="26"/>
  <c r="L74" i="26"/>
  <c r="K74" i="26"/>
  <c r="N73" i="26"/>
  <c r="M73" i="26"/>
  <c r="L73" i="26"/>
  <c r="K73" i="26"/>
  <c r="N72" i="26"/>
  <c r="M72" i="26"/>
  <c r="L72" i="26"/>
  <c r="K72" i="26"/>
  <c r="N71" i="26"/>
  <c r="M71" i="26"/>
  <c r="L71" i="26"/>
  <c r="K71" i="26"/>
  <c r="N70" i="26"/>
  <c r="M70" i="26"/>
  <c r="L70" i="26"/>
  <c r="K70" i="26"/>
  <c r="N69" i="26"/>
  <c r="M69" i="26"/>
  <c r="L69" i="26"/>
  <c r="K69" i="26"/>
  <c r="N68" i="26"/>
  <c r="M68" i="26"/>
  <c r="L68" i="26"/>
  <c r="K68" i="26"/>
  <c r="N67" i="26"/>
  <c r="M67" i="26"/>
  <c r="L67" i="26"/>
  <c r="K67" i="26"/>
  <c r="N66" i="26"/>
  <c r="M66" i="26"/>
  <c r="L66" i="26"/>
  <c r="K66" i="26"/>
  <c r="N65" i="26"/>
  <c r="M65" i="26"/>
  <c r="L65" i="26"/>
  <c r="K65" i="26"/>
  <c r="N64" i="26"/>
  <c r="M64" i="26"/>
  <c r="L64" i="26"/>
  <c r="K64" i="26"/>
  <c r="N63" i="26"/>
  <c r="M63" i="26"/>
  <c r="L63" i="26"/>
  <c r="K63" i="26"/>
  <c r="N62" i="26"/>
  <c r="M62" i="26"/>
  <c r="L62" i="26"/>
  <c r="K62" i="26"/>
  <c r="N61" i="26"/>
  <c r="M61" i="26"/>
  <c r="L61" i="26"/>
  <c r="K61" i="26"/>
  <c r="N60" i="26"/>
  <c r="M60" i="26"/>
  <c r="L60" i="26"/>
  <c r="K60" i="26"/>
  <c r="N59" i="26"/>
  <c r="M59" i="26"/>
  <c r="L59" i="26"/>
  <c r="K59" i="26"/>
  <c r="N58" i="26"/>
  <c r="M58" i="26"/>
  <c r="L58" i="26"/>
  <c r="K58" i="26"/>
  <c r="N57" i="26"/>
  <c r="M57" i="26"/>
  <c r="L57" i="26"/>
  <c r="K57" i="26"/>
  <c r="N56" i="26"/>
  <c r="M56" i="26"/>
  <c r="L56" i="26"/>
  <c r="K56" i="26"/>
  <c r="N55" i="26"/>
  <c r="M55" i="26"/>
  <c r="L55" i="26"/>
  <c r="K55" i="26"/>
  <c r="N54" i="26"/>
  <c r="M54" i="26"/>
  <c r="L54" i="26"/>
  <c r="K54" i="26"/>
  <c r="N53" i="26"/>
  <c r="M53" i="26"/>
  <c r="L53" i="26"/>
  <c r="K53" i="26"/>
  <c r="N52" i="26"/>
  <c r="M52" i="26"/>
  <c r="L52" i="26"/>
  <c r="K52" i="26"/>
  <c r="N51" i="26"/>
  <c r="M51" i="26"/>
  <c r="L51" i="26"/>
  <c r="K51" i="26"/>
  <c r="N50" i="26"/>
  <c r="M50" i="26"/>
  <c r="L50" i="26"/>
  <c r="K50" i="26"/>
  <c r="N49" i="26"/>
  <c r="M49" i="26"/>
  <c r="L49" i="26"/>
  <c r="K49" i="26"/>
  <c r="N48" i="26"/>
  <c r="M48" i="26"/>
  <c r="L48" i="26"/>
  <c r="K48" i="26"/>
  <c r="N47" i="26"/>
  <c r="M47" i="26"/>
  <c r="L47" i="26"/>
  <c r="K47" i="26"/>
  <c r="N46" i="26"/>
  <c r="M46" i="26"/>
  <c r="L46" i="26"/>
  <c r="K46" i="26"/>
  <c r="N45" i="26"/>
  <c r="M45" i="26"/>
  <c r="L45" i="26"/>
  <c r="K45" i="26"/>
  <c r="N44" i="26"/>
  <c r="M44" i="26"/>
  <c r="L44" i="26"/>
  <c r="K44" i="26"/>
  <c r="N43" i="26"/>
  <c r="M43" i="26"/>
  <c r="L43" i="26"/>
  <c r="K43" i="26"/>
  <c r="N42" i="26"/>
  <c r="M42" i="26"/>
  <c r="L42" i="26"/>
  <c r="K42" i="26"/>
  <c r="N41" i="26"/>
  <c r="M41" i="26"/>
  <c r="L41" i="26"/>
  <c r="K41" i="26"/>
  <c r="N40" i="26"/>
  <c r="M40" i="26"/>
  <c r="L40" i="26"/>
  <c r="K40" i="26"/>
  <c r="N39" i="26"/>
  <c r="M39" i="26"/>
  <c r="L39" i="26"/>
  <c r="K39" i="26"/>
  <c r="N38" i="26"/>
  <c r="M38" i="26"/>
  <c r="L38" i="26"/>
  <c r="K38" i="26"/>
  <c r="S37" i="26"/>
  <c r="N37" i="26"/>
  <c r="M37" i="26"/>
  <c r="L37" i="26"/>
  <c r="K37" i="26"/>
  <c r="S36" i="26"/>
  <c r="N36" i="26"/>
  <c r="M36" i="26"/>
  <c r="L36" i="26"/>
  <c r="K36" i="26"/>
  <c r="N35" i="26"/>
  <c r="M35" i="26"/>
  <c r="L35" i="26"/>
  <c r="K35" i="26"/>
  <c r="N34" i="26"/>
  <c r="M34" i="26"/>
  <c r="L34" i="26"/>
  <c r="K34" i="26"/>
  <c r="N33" i="26"/>
  <c r="M33" i="26"/>
  <c r="U24" i="26" s="1"/>
  <c r="L33" i="26"/>
  <c r="K33" i="26"/>
  <c r="N32" i="26"/>
  <c r="M32" i="26"/>
  <c r="L32" i="26"/>
  <c r="K32" i="26"/>
  <c r="N31" i="26"/>
  <c r="M31" i="26"/>
  <c r="L31" i="26"/>
  <c r="K31" i="26"/>
  <c r="N30" i="26"/>
  <c r="M30" i="26"/>
  <c r="L30" i="26"/>
  <c r="K30" i="26"/>
  <c r="N29" i="26"/>
  <c r="M29" i="26"/>
  <c r="L29" i="26"/>
  <c r="K29" i="26"/>
  <c r="N28" i="26"/>
  <c r="M28" i="26"/>
  <c r="L28" i="26"/>
  <c r="K28" i="26"/>
  <c r="N27" i="26"/>
  <c r="M27" i="26"/>
  <c r="L27" i="26"/>
  <c r="K27" i="26"/>
  <c r="V26" i="26"/>
  <c r="N26" i="26"/>
  <c r="M26" i="26"/>
  <c r="T26" i="26" s="1"/>
  <c r="L26" i="26"/>
  <c r="T25" i="26" s="1"/>
  <c r="K26" i="26"/>
  <c r="N25" i="26"/>
  <c r="V24" i="26" s="1"/>
  <c r="M25" i="26"/>
  <c r="U26" i="26" s="1"/>
  <c r="L25" i="26"/>
  <c r="S25" i="26" s="1"/>
  <c r="K25" i="26"/>
  <c r="S24" i="26" s="1"/>
  <c r="T24" i="26"/>
  <c r="N1" i="26"/>
  <c r="S30" i="23" a="1"/>
  <c r="V33" i="23" s="1"/>
  <c r="D20" i="23"/>
  <c r="D19" i="23"/>
  <c r="D18" i="23"/>
  <c r="D17" i="23"/>
  <c r="N1" i="23"/>
  <c r="M255" i="12"/>
  <c r="K255" i="12"/>
  <c r="J255" i="12"/>
  <c r="M254" i="12"/>
  <c r="K254" i="12"/>
  <c r="J254" i="12"/>
  <c r="M253" i="12"/>
  <c r="K253" i="12"/>
  <c r="J253" i="12"/>
  <c r="M252" i="12"/>
  <c r="K252" i="12"/>
  <c r="J252" i="12"/>
  <c r="M251" i="12"/>
  <c r="K251" i="12"/>
  <c r="J251" i="12"/>
  <c r="M250" i="12"/>
  <c r="K250" i="12"/>
  <c r="J250" i="12"/>
  <c r="M249" i="12"/>
  <c r="K249" i="12"/>
  <c r="J249" i="12"/>
  <c r="M248" i="12"/>
  <c r="K248" i="12"/>
  <c r="J248" i="12"/>
  <c r="M247" i="12"/>
  <c r="K247" i="12"/>
  <c r="J247" i="12"/>
  <c r="M246" i="12"/>
  <c r="K246" i="12"/>
  <c r="J246" i="12"/>
  <c r="M245" i="12"/>
  <c r="K245" i="12"/>
  <c r="J245" i="12"/>
  <c r="M244" i="12"/>
  <c r="K244" i="12"/>
  <c r="J244" i="12"/>
  <c r="M243" i="12"/>
  <c r="K243" i="12"/>
  <c r="J243" i="12"/>
  <c r="M242" i="12"/>
  <c r="K242" i="12"/>
  <c r="J242" i="12"/>
  <c r="M241" i="12"/>
  <c r="K241" i="12"/>
  <c r="J241" i="12"/>
  <c r="M240" i="12"/>
  <c r="K240" i="12"/>
  <c r="J240" i="12"/>
  <c r="M239" i="12"/>
  <c r="K239" i="12"/>
  <c r="J239" i="12"/>
  <c r="M238" i="12"/>
  <c r="K238" i="12"/>
  <c r="J238" i="12"/>
  <c r="M237" i="12"/>
  <c r="K237" i="12"/>
  <c r="J237" i="12"/>
  <c r="M236" i="12"/>
  <c r="K236" i="12"/>
  <c r="J236" i="12"/>
  <c r="M235" i="12"/>
  <c r="K235" i="12"/>
  <c r="J235" i="12"/>
  <c r="M234" i="12"/>
  <c r="K234" i="12"/>
  <c r="J234" i="12"/>
  <c r="M233" i="12"/>
  <c r="K233" i="12"/>
  <c r="J233" i="12"/>
  <c r="M232" i="12"/>
  <c r="K232" i="12"/>
  <c r="J232" i="12"/>
  <c r="M231" i="12"/>
  <c r="K231" i="12"/>
  <c r="J231" i="12"/>
  <c r="M230" i="12"/>
  <c r="K230" i="12"/>
  <c r="J230" i="12"/>
  <c r="M229" i="12"/>
  <c r="K229" i="12"/>
  <c r="J229" i="12"/>
  <c r="M228" i="12"/>
  <c r="K228" i="12"/>
  <c r="J228" i="12"/>
  <c r="M227" i="12"/>
  <c r="K227" i="12"/>
  <c r="J227" i="12"/>
  <c r="M226" i="12"/>
  <c r="K226" i="12"/>
  <c r="J226" i="12"/>
  <c r="M225" i="12"/>
  <c r="K225" i="12"/>
  <c r="J225" i="12"/>
  <c r="M224" i="12"/>
  <c r="K224" i="12"/>
  <c r="J224" i="12"/>
  <c r="M223" i="12"/>
  <c r="K223" i="12"/>
  <c r="J223" i="12"/>
  <c r="M222" i="12"/>
  <c r="K222" i="12"/>
  <c r="J222" i="12"/>
  <c r="M221" i="12"/>
  <c r="K221" i="12"/>
  <c r="J221" i="12"/>
  <c r="M220" i="12"/>
  <c r="K220" i="12"/>
  <c r="J220" i="12"/>
  <c r="M219" i="12"/>
  <c r="K219" i="12"/>
  <c r="J219" i="12"/>
  <c r="M218" i="12"/>
  <c r="K218" i="12"/>
  <c r="J218" i="12"/>
  <c r="M217" i="12"/>
  <c r="K217" i="12"/>
  <c r="J217" i="12"/>
  <c r="M216" i="12"/>
  <c r="K216" i="12"/>
  <c r="J216" i="12"/>
  <c r="M215" i="12"/>
  <c r="K215" i="12"/>
  <c r="J215" i="12"/>
  <c r="M214" i="12"/>
  <c r="K214" i="12"/>
  <c r="J214" i="12"/>
  <c r="M213" i="12"/>
  <c r="K213" i="12"/>
  <c r="J213" i="12"/>
  <c r="M212" i="12"/>
  <c r="K212" i="12"/>
  <c r="J212" i="12"/>
  <c r="M211" i="12"/>
  <c r="K211" i="12"/>
  <c r="J211" i="12"/>
  <c r="M210" i="12"/>
  <c r="K210" i="12"/>
  <c r="J210" i="12"/>
  <c r="M209" i="12"/>
  <c r="K209" i="12"/>
  <c r="J209" i="12"/>
  <c r="M208" i="12"/>
  <c r="K208" i="12"/>
  <c r="J208" i="12"/>
  <c r="M207" i="12"/>
  <c r="K207" i="12"/>
  <c r="J207" i="12"/>
  <c r="M206" i="12"/>
  <c r="K206" i="12"/>
  <c r="J206" i="12"/>
  <c r="M205" i="12"/>
  <c r="K205" i="12"/>
  <c r="J205" i="12"/>
  <c r="M204" i="12"/>
  <c r="K204" i="12"/>
  <c r="J204" i="12"/>
  <c r="M203" i="12"/>
  <c r="K203" i="12"/>
  <c r="J203" i="12"/>
  <c r="M202" i="12"/>
  <c r="K202" i="12"/>
  <c r="J202" i="12"/>
  <c r="M201" i="12"/>
  <c r="K201" i="12"/>
  <c r="J201" i="12"/>
  <c r="M200" i="12"/>
  <c r="K200" i="12"/>
  <c r="J200" i="12"/>
  <c r="M199" i="12"/>
  <c r="K199" i="12"/>
  <c r="J199" i="12"/>
  <c r="M198" i="12"/>
  <c r="K198" i="12"/>
  <c r="J198" i="12"/>
  <c r="M197" i="12"/>
  <c r="K197" i="12"/>
  <c r="J197" i="12"/>
  <c r="M196" i="12"/>
  <c r="K196" i="12"/>
  <c r="J196" i="12"/>
  <c r="M195" i="12"/>
  <c r="K195" i="12"/>
  <c r="J195" i="12"/>
  <c r="M194" i="12"/>
  <c r="K194" i="12"/>
  <c r="J194" i="12"/>
  <c r="M193" i="12"/>
  <c r="K193" i="12"/>
  <c r="J193" i="12"/>
  <c r="M192" i="12"/>
  <c r="K192" i="12"/>
  <c r="J192" i="12"/>
  <c r="M191" i="12"/>
  <c r="K191" i="12"/>
  <c r="J191" i="12"/>
  <c r="M190" i="12"/>
  <c r="K190" i="12"/>
  <c r="J190" i="12"/>
  <c r="M189" i="12"/>
  <c r="K189" i="12"/>
  <c r="J189" i="12"/>
  <c r="M188" i="12"/>
  <c r="K188" i="12"/>
  <c r="J188" i="12"/>
  <c r="M187" i="12"/>
  <c r="K187" i="12"/>
  <c r="J187" i="12"/>
  <c r="M186" i="12"/>
  <c r="K186" i="12"/>
  <c r="J186" i="12"/>
  <c r="M185" i="12"/>
  <c r="K185" i="12"/>
  <c r="J185" i="12"/>
  <c r="M184" i="12"/>
  <c r="K184" i="12"/>
  <c r="J184" i="12"/>
  <c r="M183" i="12"/>
  <c r="K183" i="12"/>
  <c r="J183" i="12"/>
  <c r="M182" i="12"/>
  <c r="K182" i="12"/>
  <c r="J182" i="12"/>
  <c r="M181" i="12"/>
  <c r="K181" i="12"/>
  <c r="J181" i="12"/>
  <c r="M180" i="12"/>
  <c r="K180" i="12"/>
  <c r="J180" i="12"/>
  <c r="M179" i="12"/>
  <c r="K179" i="12"/>
  <c r="J179" i="12"/>
  <c r="M178" i="12"/>
  <c r="K178" i="12"/>
  <c r="J178" i="12"/>
  <c r="M177" i="12"/>
  <c r="K177" i="12"/>
  <c r="J177" i="12"/>
  <c r="M176" i="12"/>
  <c r="K176" i="12"/>
  <c r="J176" i="12"/>
  <c r="M175" i="12"/>
  <c r="K175" i="12"/>
  <c r="J175" i="12"/>
  <c r="M174" i="12"/>
  <c r="K174" i="12"/>
  <c r="J174" i="12"/>
  <c r="M173" i="12"/>
  <c r="K173" i="12"/>
  <c r="J173" i="12"/>
  <c r="M172" i="12"/>
  <c r="K172" i="12"/>
  <c r="J172" i="12"/>
  <c r="M171" i="12"/>
  <c r="K171" i="12"/>
  <c r="J171" i="12"/>
  <c r="M170" i="12"/>
  <c r="K170" i="12"/>
  <c r="J170" i="12"/>
  <c r="M169" i="12"/>
  <c r="K169" i="12"/>
  <c r="J169" i="12"/>
  <c r="M168" i="12"/>
  <c r="K168" i="12"/>
  <c r="J168" i="12"/>
  <c r="M167" i="12"/>
  <c r="K167" i="12"/>
  <c r="J167" i="12"/>
  <c r="M166" i="12"/>
  <c r="K166" i="12"/>
  <c r="J166" i="12"/>
  <c r="M165" i="12"/>
  <c r="K165" i="12"/>
  <c r="J165" i="12"/>
  <c r="M164" i="12"/>
  <c r="K164" i="12"/>
  <c r="J164" i="12"/>
  <c r="M163" i="12"/>
  <c r="K163" i="12"/>
  <c r="J163" i="12"/>
  <c r="M162" i="12"/>
  <c r="K162" i="12"/>
  <c r="J162" i="12"/>
  <c r="M161" i="12"/>
  <c r="K161" i="12"/>
  <c r="J161" i="12"/>
  <c r="M160" i="12"/>
  <c r="K160" i="12"/>
  <c r="J160" i="12"/>
  <c r="M159" i="12"/>
  <c r="K159" i="12"/>
  <c r="J159" i="12"/>
  <c r="M158" i="12"/>
  <c r="K158" i="12"/>
  <c r="J158" i="12"/>
  <c r="M157" i="12"/>
  <c r="K157" i="12"/>
  <c r="J157" i="12"/>
  <c r="M156" i="12"/>
  <c r="K156" i="12"/>
  <c r="J156" i="12"/>
  <c r="M155" i="12"/>
  <c r="K155" i="12"/>
  <c r="J155" i="12"/>
  <c r="M154" i="12"/>
  <c r="K154" i="12"/>
  <c r="J154" i="12"/>
  <c r="M153" i="12"/>
  <c r="K153" i="12"/>
  <c r="J153" i="12"/>
  <c r="M152" i="12"/>
  <c r="K152" i="12"/>
  <c r="J152" i="12"/>
  <c r="M151" i="12"/>
  <c r="K151" i="12"/>
  <c r="J151" i="12"/>
  <c r="M150" i="12"/>
  <c r="K150" i="12"/>
  <c r="J150" i="12"/>
  <c r="M149" i="12"/>
  <c r="K149" i="12"/>
  <c r="J149" i="12"/>
  <c r="M148" i="12"/>
  <c r="K148" i="12"/>
  <c r="J148" i="12"/>
  <c r="M147" i="12"/>
  <c r="K147" i="12"/>
  <c r="J147" i="12"/>
  <c r="M146" i="12"/>
  <c r="K146" i="12"/>
  <c r="J146" i="12"/>
  <c r="M145" i="12"/>
  <c r="K145" i="12"/>
  <c r="J145" i="12"/>
  <c r="M144" i="12"/>
  <c r="K144" i="12"/>
  <c r="J144" i="12"/>
  <c r="M143" i="12"/>
  <c r="K143" i="12"/>
  <c r="J143" i="12"/>
  <c r="M142" i="12"/>
  <c r="K142" i="12"/>
  <c r="J142" i="12"/>
  <c r="M141" i="12"/>
  <c r="K141" i="12"/>
  <c r="J141" i="12"/>
  <c r="M140" i="12"/>
  <c r="K140" i="12"/>
  <c r="J140" i="12"/>
  <c r="M139" i="12"/>
  <c r="K139" i="12"/>
  <c r="J139" i="12"/>
  <c r="M138" i="12"/>
  <c r="K138" i="12"/>
  <c r="J138" i="12"/>
  <c r="M137" i="12"/>
  <c r="K137" i="12"/>
  <c r="J137" i="12"/>
  <c r="M136" i="12"/>
  <c r="K136" i="12"/>
  <c r="J136" i="12"/>
  <c r="M135" i="12"/>
  <c r="K135" i="12"/>
  <c r="J135" i="12"/>
  <c r="M134" i="12"/>
  <c r="K134" i="12"/>
  <c r="J134" i="12"/>
  <c r="M133" i="12"/>
  <c r="K133" i="12"/>
  <c r="J133" i="12"/>
  <c r="M132" i="12"/>
  <c r="K132" i="12"/>
  <c r="J132" i="12"/>
  <c r="M131" i="12"/>
  <c r="K131" i="12"/>
  <c r="J131" i="12"/>
  <c r="M130" i="12"/>
  <c r="K130" i="12"/>
  <c r="J130" i="12"/>
  <c r="M129" i="12"/>
  <c r="K129" i="12"/>
  <c r="J129" i="12"/>
  <c r="M128" i="12"/>
  <c r="K128" i="12"/>
  <c r="J128" i="12"/>
  <c r="M127" i="12"/>
  <c r="K127" i="12"/>
  <c r="J127" i="12"/>
  <c r="M126" i="12"/>
  <c r="K126" i="12"/>
  <c r="J126" i="12"/>
  <c r="M125" i="12"/>
  <c r="K125" i="12"/>
  <c r="J125" i="12"/>
  <c r="M124" i="12"/>
  <c r="K124" i="12"/>
  <c r="J124" i="12"/>
  <c r="M123" i="12"/>
  <c r="K123" i="12"/>
  <c r="J123" i="12"/>
  <c r="M122" i="12"/>
  <c r="K122" i="12"/>
  <c r="J122" i="12"/>
  <c r="M121" i="12"/>
  <c r="K121" i="12"/>
  <c r="J121" i="12"/>
  <c r="M120" i="12"/>
  <c r="K120" i="12"/>
  <c r="J120" i="12"/>
  <c r="M119" i="12"/>
  <c r="K119" i="12"/>
  <c r="J119" i="12"/>
  <c r="M118" i="12"/>
  <c r="K118" i="12"/>
  <c r="J118" i="12"/>
  <c r="M117" i="12"/>
  <c r="K117" i="12"/>
  <c r="J117" i="12"/>
  <c r="M116" i="12"/>
  <c r="K116" i="12"/>
  <c r="J116" i="12"/>
  <c r="M115" i="12"/>
  <c r="K115" i="12"/>
  <c r="J115" i="12"/>
  <c r="M114" i="12"/>
  <c r="K114" i="12"/>
  <c r="J114" i="12"/>
  <c r="M113" i="12"/>
  <c r="K113" i="12"/>
  <c r="J113" i="12"/>
  <c r="M112" i="12"/>
  <c r="K112" i="12"/>
  <c r="J112" i="12"/>
  <c r="M111" i="12"/>
  <c r="K111" i="12"/>
  <c r="J111" i="12"/>
  <c r="M110" i="12"/>
  <c r="K110" i="12"/>
  <c r="J110" i="12"/>
  <c r="M109" i="12"/>
  <c r="K109" i="12"/>
  <c r="J109" i="12"/>
  <c r="M108" i="12"/>
  <c r="K108" i="12"/>
  <c r="J108" i="12"/>
  <c r="M107" i="12"/>
  <c r="K107" i="12"/>
  <c r="J107" i="12"/>
  <c r="M106" i="12"/>
  <c r="K106" i="12"/>
  <c r="J106" i="12"/>
  <c r="M105" i="12"/>
  <c r="K105" i="12"/>
  <c r="J105" i="12"/>
  <c r="M104" i="12"/>
  <c r="K104" i="12"/>
  <c r="J104" i="12"/>
  <c r="M103" i="12"/>
  <c r="K103" i="12"/>
  <c r="J103" i="12"/>
  <c r="M102" i="12"/>
  <c r="K102" i="12"/>
  <c r="J102" i="12"/>
  <c r="M101" i="12"/>
  <c r="K101" i="12"/>
  <c r="J101" i="12"/>
  <c r="M100" i="12"/>
  <c r="K100" i="12"/>
  <c r="J100" i="12"/>
  <c r="M99" i="12"/>
  <c r="K99" i="12"/>
  <c r="J99" i="12"/>
  <c r="M98" i="12"/>
  <c r="K98" i="12"/>
  <c r="J98" i="12"/>
  <c r="M97" i="12"/>
  <c r="K97" i="12"/>
  <c r="J97" i="12"/>
  <c r="M96" i="12"/>
  <c r="K96" i="12"/>
  <c r="J96" i="12"/>
  <c r="M95" i="12"/>
  <c r="K95" i="12"/>
  <c r="J95" i="12"/>
  <c r="M94" i="12"/>
  <c r="K94" i="12"/>
  <c r="J94" i="12"/>
  <c r="M93" i="12"/>
  <c r="K93" i="12"/>
  <c r="J93" i="12"/>
  <c r="M92" i="12"/>
  <c r="K92" i="12"/>
  <c r="J92" i="12"/>
  <c r="M91" i="12"/>
  <c r="K91" i="12"/>
  <c r="J91" i="12"/>
  <c r="M90" i="12"/>
  <c r="K90" i="12"/>
  <c r="J90" i="12"/>
  <c r="M89" i="12"/>
  <c r="K89" i="12"/>
  <c r="J89" i="12"/>
  <c r="M88" i="12"/>
  <c r="K88" i="12"/>
  <c r="J88" i="12"/>
  <c r="M87" i="12"/>
  <c r="K87" i="12"/>
  <c r="J87" i="12"/>
  <c r="M86" i="12"/>
  <c r="K86" i="12"/>
  <c r="J86" i="12"/>
  <c r="M85" i="12"/>
  <c r="K85" i="12"/>
  <c r="J85" i="12"/>
  <c r="M84" i="12"/>
  <c r="K84" i="12"/>
  <c r="J84" i="12"/>
  <c r="M83" i="12"/>
  <c r="K83" i="12"/>
  <c r="J83" i="12"/>
  <c r="M82" i="12"/>
  <c r="K82" i="12"/>
  <c r="J82" i="12"/>
  <c r="M81" i="12"/>
  <c r="K81" i="12"/>
  <c r="J81" i="12"/>
  <c r="M80" i="12"/>
  <c r="K80" i="12"/>
  <c r="J80" i="12"/>
  <c r="M79" i="12"/>
  <c r="K79" i="12"/>
  <c r="J79" i="12"/>
  <c r="M78" i="12"/>
  <c r="K78" i="12"/>
  <c r="J78" i="12"/>
  <c r="M77" i="12"/>
  <c r="K77" i="12"/>
  <c r="J77" i="12"/>
  <c r="M76" i="12"/>
  <c r="K76" i="12"/>
  <c r="J76" i="12"/>
  <c r="M75" i="12"/>
  <c r="K75" i="12"/>
  <c r="J75" i="12"/>
  <c r="M74" i="12"/>
  <c r="K74" i="12"/>
  <c r="J74" i="12"/>
  <c r="M73" i="12"/>
  <c r="K73" i="12"/>
  <c r="J73" i="12"/>
  <c r="M72" i="12"/>
  <c r="K72" i="12"/>
  <c r="J72" i="12"/>
  <c r="M71" i="12"/>
  <c r="K71" i="12"/>
  <c r="J71" i="12"/>
  <c r="M70" i="12"/>
  <c r="K70" i="12"/>
  <c r="J70" i="12"/>
  <c r="M69" i="12"/>
  <c r="K69" i="12"/>
  <c r="J69" i="12"/>
  <c r="M68" i="12"/>
  <c r="K68" i="12"/>
  <c r="J68" i="12"/>
  <c r="M67" i="12"/>
  <c r="K67" i="12"/>
  <c r="J67" i="12"/>
  <c r="M66" i="12"/>
  <c r="K66" i="12"/>
  <c r="J66" i="12"/>
  <c r="M65" i="12"/>
  <c r="K65" i="12"/>
  <c r="J65" i="12"/>
  <c r="M64" i="12"/>
  <c r="K64" i="12"/>
  <c r="J64" i="12"/>
  <c r="M63" i="12"/>
  <c r="K63" i="12"/>
  <c r="J63" i="12"/>
  <c r="M62" i="12"/>
  <c r="K62" i="12"/>
  <c r="J62" i="12"/>
  <c r="M61" i="12"/>
  <c r="K61" i="12"/>
  <c r="J61" i="12"/>
  <c r="M60" i="12"/>
  <c r="K60" i="12"/>
  <c r="J60" i="12"/>
  <c r="M59" i="12"/>
  <c r="K59" i="12"/>
  <c r="J59" i="12"/>
  <c r="M58" i="12"/>
  <c r="K58" i="12"/>
  <c r="J58" i="12"/>
  <c r="M57" i="12"/>
  <c r="K57" i="12"/>
  <c r="J57" i="12"/>
  <c r="M56" i="12"/>
  <c r="K56" i="12"/>
  <c r="J56" i="12"/>
  <c r="M55" i="12"/>
  <c r="K55" i="12"/>
  <c r="J55" i="12"/>
  <c r="M54" i="12"/>
  <c r="K54" i="12"/>
  <c r="J54" i="12"/>
  <c r="M53" i="12"/>
  <c r="K53" i="12"/>
  <c r="J53" i="12"/>
  <c r="M52" i="12"/>
  <c r="K52" i="12"/>
  <c r="J52" i="12"/>
  <c r="M51" i="12"/>
  <c r="K51" i="12"/>
  <c r="J51" i="12"/>
  <c r="M50" i="12"/>
  <c r="K50" i="12"/>
  <c r="J50" i="12"/>
  <c r="M49" i="12"/>
  <c r="K49" i="12"/>
  <c r="J49" i="12"/>
  <c r="M48" i="12"/>
  <c r="K48" i="12"/>
  <c r="J48" i="12"/>
  <c r="M47" i="12"/>
  <c r="K47" i="12"/>
  <c r="J47" i="12"/>
  <c r="M46" i="12"/>
  <c r="K46" i="12"/>
  <c r="J46" i="12"/>
  <c r="M45" i="12"/>
  <c r="K45" i="12"/>
  <c r="J45" i="12"/>
  <c r="M44" i="12"/>
  <c r="K44" i="12"/>
  <c r="J44" i="12"/>
  <c r="M43" i="12"/>
  <c r="K43" i="12"/>
  <c r="J43" i="12"/>
  <c r="M42" i="12"/>
  <c r="K42" i="12"/>
  <c r="J42" i="12"/>
  <c r="M41" i="12"/>
  <c r="K41" i="12"/>
  <c r="J41" i="12"/>
  <c r="M40" i="12"/>
  <c r="K40" i="12"/>
  <c r="J40" i="12"/>
  <c r="M39" i="12"/>
  <c r="K39" i="12"/>
  <c r="J39" i="12"/>
  <c r="M38" i="12"/>
  <c r="K38" i="12"/>
  <c r="J38" i="12"/>
  <c r="M37" i="12"/>
  <c r="K37" i="12"/>
  <c r="J37" i="12"/>
  <c r="M36" i="12"/>
  <c r="K36" i="12"/>
  <c r="J36" i="12"/>
  <c r="M35" i="12"/>
  <c r="K35" i="12"/>
  <c r="J35" i="12"/>
  <c r="M34" i="12"/>
  <c r="K34" i="12"/>
  <c r="J34" i="12"/>
  <c r="M33" i="12"/>
  <c r="K33" i="12"/>
  <c r="J33" i="12"/>
  <c r="M32" i="12"/>
  <c r="K32" i="12"/>
  <c r="J32" i="12"/>
  <c r="M31" i="12"/>
  <c r="K31" i="12"/>
  <c r="J31" i="12"/>
  <c r="M30" i="12"/>
  <c r="K30" i="12"/>
  <c r="J30" i="12"/>
  <c r="M29" i="12"/>
  <c r="K29" i="12"/>
  <c r="J29" i="12"/>
  <c r="M28" i="12"/>
  <c r="K28" i="12"/>
  <c r="J28" i="12"/>
  <c r="M27" i="12"/>
  <c r="K27" i="12"/>
  <c r="J27" i="12"/>
  <c r="M26" i="12"/>
  <c r="K26" i="12"/>
  <c r="J26" i="12"/>
  <c r="M25" i="12"/>
  <c r="K25" i="12"/>
  <c r="J25" i="12"/>
  <c r="M24" i="12"/>
  <c r="K24" i="12"/>
  <c r="J24" i="12"/>
  <c r="M23" i="12"/>
  <c r="K23" i="12"/>
  <c r="J23" i="12"/>
  <c r="M22" i="12"/>
  <c r="K22" i="12"/>
  <c r="J22" i="12"/>
  <c r="M21" i="12"/>
  <c r="K21" i="12"/>
  <c r="J21" i="12"/>
  <c r="M20" i="12"/>
  <c r="K20" i="12"/>
  <c r="J20" i="12"/>
  <c r="M19" i="12"/>
  <c r="K19" i="12"/>
  <c r="J19" i="12"/>
  <c r="M18" i="12"/>
  <c r="K18" i="12"/>
  <c r="J18" i="12"/>
  <c r="M17" i="12"/>
  <c r="K17" i="12"/>
  <c r="J17" i="12"/>
  <c r="M16" i="12"/>
  <c r="K16" i="12"/>
  <c r="J16" i="12"/>
  <c r="M15" i="12"/>
  <c r="K15" i="12"/>
  <c r="J15" i="12"/>
  <c r="M14" i="12"/>
  <c r="K14" i="12"/>
  <c r="J14" i="12"/>
  <c r="M13" i="12"/>
  <c r="K13" i="12"/>
  <c r="J13" i="12"/>
  <c r="M12" i="12"/>
  <c r="K12" i="12"/>
  <c r="J12" i="12"/>
  <c r="M11" i="12"/>
  <c r="K11" i="12"/>
  <c r="J11" i="12"/>
  <c r="M10" i="12"/>
  <c r="K10" i="12"/>
  <c r="J10" i="12"/>
  <c r="M9" i="12"/>
  <c r="K9" i="12"/>
  <c r="J9" i="12"/>
  <c r="M8" i="12"/>
  <c r="K8" i="12"/>
  <c r="J8" i="12"/>
  <c r="M7" i="12"/>
  <c r="K7" i="12"/>
  <c r="J7" i="12"/>
  <c r="M6" i="12"/>
  <c r="K6" i="12"/>
  <c r="J6" i="12"/>
  <c r="I6" i="12"/>
  <c r="I7" i="12" s="1"/>
  <c r="I8" i="12" s="1"/>
  <c r="I9" i="12" s="1"/>
  <c r="I10" i="12" s="1"/>
  <c r="I11" i="12" s="1"/>
  <c r="I12" i="12" s="1"/>
  <c r="I13" i="12" s="1"/>
  <c r="I14" i="12" s="1"/>
  <c r="I15" i="12" s="1"/>
  <c r="I16" i="12" s="1"/>
  <c r="I17" i="12" s="1"/>
  <c r="I18" i="12" s="1"/>
  <c r="I19" i="12" s="1"/>
  <c r="I20" i="12" s="1"/>
  <c r="I21" i="12" s="1"/>
  <c r="I22" i="12" s="1"/>
  <c r="I23" i="12" s="1"/>
  <c r="I24" i="12" s="1"/>
  <c r="I25" i="12" s="1"/>
  <c r="I26" i="12" s="1"/>
  <c r="I27" i="12" s="1"/>
  <c r="I28" i="12" s="1"/>
  <c r="I29" i="12" s="1"/>
  <c r="I30" i="12" s="1"/>
  <c r="I31" i="12" s="1"/>
  <c r="I32" i="12" s="1"/>
  <c r="I33" i="12" s="1"/>
  <c r="I34" i="12" s="1"/>
  <c r="I35" i="12" s="1"/>
  <c r="I36" i="12" s="1"/>
  <c r="I37" i="12" s="1"/>
  <c r="I38" i="12" s="1"/>
  <c r="I39" i="12" s="1"/>
  <c r="I40" i="12" s="1"/>
  <c r="I41" i="12" s="1"/>
  <c r="I42" i="12" s="1"/>
  <c r="I43" i="12" s="1"/>
  <c r="I44" i="12" s="1"/>
  <c r="I45" i="12" s="1"/>
  <c r="I46" i="12" s="1"/>
  <c r="I47" i="12" s="1"/>
  <c r="I48" i="12" s="1"/>
  <c r="I49" i="12" s="1"/>
  <c r="I50" i="12" s="1"/>
  <c r="I51" i="12" s="1"/>
  <c r="I52" i="12" s="1"/>
  <c r="I53" i="12" s="1"/>
  <c r="I54" i="12" s="1"/>
  <c r="I55" i="12" s="1"/>
  <c r="I56" i="12" s="1"/>
  <c r="I57" i="12" s="1"/>
  <c r="I58" i="12" s="1"/>
  <c r="I59" i="12" s="1"/>
  <c r="I60" i="12" s="1"/>
  <c r="I61" i="12" s="1"/>
  <c r="I62" i="12" s="1"/>
  <c r="I63" i="12" s="1"/>
  <c r="I64" i="12" s="1"/>
  <c r="I65" i="12" s="1"/>
  <c r="I66" i="12" s="1"/>
  <c r="I67" i="12" s="1"/>
  <c r="I68" i="12" s="1"/>
  <c r="I69" i="12" s="1"/>
  <c r="I70" i="12" s="1"/>
  <c r="I71" i="12" s="1"/>
  <c r="I72" i="12" s="1"/>
  <c r="I73" i="12" s="1"/>
  <c r="I74" i="12" s="1"/>
  <c r="I75" i="12" s="1"/>
  <c r="I76" i="12" s="1"/>
  <c r="I77" i="12" s="1"/>
  <c r="I78" i="12" s="1"/>
  <c r="I79" i="12" s="1"/>
  <c r="I80" i="12" s="1"/>
  <c r="I81" i="12" s="1"/>
  <c r="I82" i="12" s="1"/>
  <c r="I83" i="12" s="1"/>
  <c r="I84" i="12" s="1"/>
  <c r="I85" i="12" s="1"/>
  <c r="I86" i="12" s="1"/>
  <c r="I87" i="12" s="1"/>
  <c r="I88" i="12" s="1"/>
  <c r="I89" i="12" s="1"/>
  <c r="I90" i="12" s="1"/>
  <c r="I91" i="12" s="1"/>
  <c r="I92" i="12" s="1"/>
  <c r="I93" i="12" s="1"/>
  <c r="I94" i="12" s="1"/>
  <c r="I95" i="12" s="1"/>
  <c r="I96" i="12" s="1"/>
  <c r="I97" i="12" s="1"/>
  <c r="I98" i="12" s="1"/>
  <c r="I99" i="12" s="1"/>
  <c r="I100" i="12" s="1"/>
  <c r="I101" i="12" s="1"/>
  <c r="I102" i="12" s="1"/>
  <c r="I103" i="12" s="1"/>
  <c r="I104" i="12" s="1"/>
  <c r="I105" i="12" s="1"/>
  <c r="I106" i="12" s="1"/>
  <c r="I107" i="12" s="1"/>
  <c r="I108" i="12" s="1"/>
  <c r="I109" i="12" s="1"/>
  <c r="I110" i="12" s="1"/>
  <c r="I111" i="12" s="1"/>
  <c r="I112" i="12" s="1"/>
  <c r="I113" i="12" s="1"/>
  <c r="I114" i="12" s="1"/>
  <c r="I115" i="12" s="1"/>
  <c r="I116" i="12" s="1"/>
  <c r="I117" i="12" s="1"/>
  <c r="I118" i="12" s="1"/>
  <c r="I119" i="12" s="1"/>
  <c r="I120" i="12" s="1"/>
  <c r="I121" i="12" s="1"/>
  <c r="I122" i="12" s="1"/>
  <c r="I123" i="12" s="1"/>
  <c r="I124" i="12" s="1"/>
  <c r="I125" i="12" s="1"/>
  <c r="I126" i="12" s="1"/>
  <c r="I127" i="12" s="1"/>
  <c r="I128" i="12" s="1"/>
  <c r="I129" i="12" s="1"/>
  <c r="I130" i="12" s="1"/>
  <c r="I131" i="12" s="1"/>
  <c r="I132" i="12" s="1"/>
  <c r="I133" i="12" s="1"/>
  <c r="I134" i="12" s="1"/>
  <c r="I135" i="12" s="1"/>
  <c r="I136" i="12" s="1"/>
  <c r="I137" i="12" s="1"/>
  <c r="I138" i="12" s="1"/>
  <c r="I139" i="12" s="1"/>
  <c r="I140" i="12" s="1"/>
  <c r="I141" i="12" s="1"/>
  <c r="I142" i="12" s="1"/>
  <c r="I143" i="12" s="1"/>
  <c r="I144" i="12" s="1"/>
  <c r="I145" i="12" s="1"/>
  <c r="I146" i="12" s="1"/>
  <c r="I147" i="12" s="1"/>
  <c r="I148" i="12" s="1"/>
  <c r="I149" i="12" s="1"/>
  <c r="I150" i="12" s="1"/>
  <c r="I151" i="12" s="1"/>
  <c r="I152" i="12" s="1"/>
  <c r="I153" i="12" s="1"/>
  <c r="I154" i="12" s="1"/>
  <c r="I155" i="12" s="1"/>
  <c r="I156" i="12" s="1"/>
  <c r="I157" i="12" s="1"/>
  <c r="I158" i="12" s="1"/>
  <c r="I159" i="12" s="1"/>
  <c r="I160" i="12" s="1"/>
  <c r="I161" i="12" s="1"/>
  <c r="I162" i="12" s="1"/>
  <c r="I163" i="12" s="1"/>
  <c r="I164" i="12" s="1"/>
  <c r="I165" i="12" s="1"/>
  <c r="I166" i="12" s="1"/>
  <c r="I167" i="12" s="1"/>
  <c r="I168" i="12" s="1"/>
  <c r="I169" i="12" s="1"/>
  <c r="I170" i="12" s="1"/>
  <c r="I171" i="12" s="1"/>
  <c r="I172" i="12" s="1"/>
  <c r="I173" i="12" s="1"/>
  <c r="I174" i="12" s="1"/>
  <c r="I175" i="12" s="1"/>
  <c r="I176" i="12" s="1"/>
  <c r="I177" i="12" s="1"/>
  <c r="I178" i="12" s="1"/>
  <c r="I179" i="12" s="1"/>
  <c r="I180" i="12" s="1"/>
  <c r="I181" i="12" s="1"/>
  <c r="I182" i="12" s="1"/>
  <c r="I183" i="12" s="1"/>
  <c r="I184" i="12" s="1"/>
  <c r="I185" i="12" s="1"/>
  <c r="I186" i="12" s="1"/>
  <c r="I187" i="12" s="1"/>
  <c r="I188" i="12" s="1"/>
  <c r="I189" i="12" s="1"/>
  <c r="I190" i="12" s="1"/>
  <c r="I191" i="12" s="1"/>
  <c r="I192" i="12" s="1"/>
  <c r="I193" i="12" s="1"/>
  <c r="I194" i="12" s="1"/>
  <c r="I195" i="12" s="1"/>
  <c r="I196" i="12" s="1"/>
  <c r="I197" i="12" s="1"/>
  <c r="I198" i="12" s="1"/>
  <c r="I199" i="12" s="1"/>
  <c r="I200" i="12" s="1"/>
  <c r="I201" i="12" s="1"/>
  <c r="I202" i="12" s="1"/>
  <c r="I203" i="12" s="1"/>
  <c r="I204" i="12" s="1"/>
  <c r="I205" i="12" s="1"/>
  <c r="I206" i="12" s="1"/>
  <c r="I207" i="12" s="1"/>
  <c r="I208" i="12" s="1"/>
  <c r="I209" i="12" s="1"/>
  <c r="I210" i="12" s="1"/>
  <c r="I211" i="12" s="1"/>
  <c r="I212" i="12" s="1"/>
  <c r="I213" i="12" s="1"/>
  <c r="I214" i="12" s="1"/>
  <c r="I215" i="12" s="1"/>
  <c r="I216" i="12" s="1"/>
  <c r="I217" i="12" s="1"/>
  <c r="I218" i="12" s="1"/>
  <c r="I219" i="12" s="1"/>
  <c r="I220" i="12" s="1"/>
  <c r="I221" i="12" s="1"/>
  <c r="I222" i="12" s="1"/>
  <c r="I223" i="12" s="1"/>
  <c r="I224" i="12" s="1"/>
  <c r="I225" i="12" s="1"/>
  <c r="I226" i="12" s="1"/>
  <c r="I227" i="12" s="1"/>
  <c r="I228" i="12" s="1"/>
  <c r="I229" i="12" s="1"/>
  <c r="I230" i="12" s="1"/>
  <c r="I231" i="12" s="1"/>
  <c r="I232" i="12" s="1"/>
  <c r="I233" i="12" s="1"/>
  <c r="I234" i="12" s="1"/>
  <c r="I235" i="12" s="1"/>
  <c r="I236" i="12" s="1"/>
  <c r="I237" i="12" s="1"/>
  <c r="I238" i="12" s="1"/>
  <c r="I239" i="12" s="1"/>
  <c r="I240" i="12" s="1"/>
  <c r="I241" i="12" s="1"/>
  <c r="I242" i="12" s="1"/>
  <c r="I243" i="12" s="1"/>
  <c r="I244" i="12" s="1"/>
  <c r="I245" i="12" s="1"/>
  <c r="I246" i="12" s="1"/>
  <c r="I247" i="12" s="1"/>
  <c r="I248" i="12" s="1"/>
  <c r="I249" i="12" s="1"/>
  <c r="I250" i="12" s="1"/>
  <c r="I251" i="12" s="1"/>
  <c r="I252" i="12" s="1"/>
  <c r="I253" i="12" s="1"/>
  <c r="I254" i="12" s="1"/>
  <c r="I255" i="12" s="1"/>
  <c r="I11" i="17"/>
  <c r="I12" i="17" s="1"/>
  <c r="I13" i="17" s="1"/>
  <c r="I14" i="17" s="1"/>
  <c r="I15" i="17" s="1"/>
  <c r="I16" i="17" s="1"/>
  <c r="I17" i="17" s="1"/>
  <c r="I18" i="17" s="1"/>
  <c r="I19" i="17" s="1"/>
  <c r="I20" i="17" s="1"/>
  <c r="I21" i="17" s="1"/>
  <c r="I22" i="17" s="1"/>
  <c r="I23" i="17" s="1"/>
  <c r="I24" i="17" s="1"/>
  <c r="I25" i="17" s="1"/>
  <c r="I26" i="17" s="1"/>
  <c r="I27" i="17" s="1"/>
  <c r="I28" i="17" s="1"/>
  <c r="I29" i="17" s="1"/>
  <c r="I30" i="17" s="1"/>
  <c r="I31" i="17" s="1"/>
  <c r="I32" i="17" s="1"/>
  <c r="I33" i="17" s="1"/>
  <c r="I34" i="17" s="1"/>
  <c r="I35" i="17" s="1"/>
  <c r="I36" i="17" s="1"/>
  <c r="I37" i="17" s="1"/>
  <c r="I38" i="17" s="1"/>
  <c r="I39" i="17" s="1"/>
  <c r="I40" i="17" s="1"/>
  <c r="I41" i="17" s="1"/>
  <c r="I42" i="17" s="1"/>
  <c r="I43" i="17" s="1"/>
  <c r="I44" i="17" s="1"/>
  <c r="I45" i="17" s="1"/>
  <c r="I46" i="17" s="1"/>
  <c r="I47" i="17" s="1"/>
  <c r="I48" i="17" s="1"/>
  <c r="I49" i="17" s="1"/>
  <c r="I50" i="17" s="1"/>
  <c r="I51" i="17" s="1"/>
  <c r="I52" i="17" s="1"/>
  <c r="I53" i="17" s="1"/>
  <c r="I54" i="17" s="1"/>
  <c r="I55" i="17" s="1"/>
  <c r="I56" i="17" s="1"/>
  <c r="I57" i="17" s="1"/>
  <c r="I58" i="17" s="1"/>
  <c r="I59" i="17" s="1"/>
  <c r="I60" i="17" s="1"/>
  <c r="I61" i="17" s="1"/>
  <c r="I62" i="17" s="1"/>
  <c r="I63" i="17" s="1"/>
  <c r="I64" i="17" s="1"/>
  <c r="I65" i="17" s="1"/>
  <c r="I66" i="17" s="1"/>
  <c r="I67" i="17" s="1"/>
  <c r="I68" i="17" s="1"/>
  <c r="I69" i="17" s="1"/>
  <c r="I70" i="17" s="1"/>
  <c r="I71" i="17" s="1"/>
  <c r="I72" i="17" s="1"/>
  <c r="I73" i="17" s="1"/>
  <c r="I74" i="17" s="1"/>
  <c r="I75" i="17" s="1"/>
  <c r="I76" i="17" s="1"/>
  <c r="I77" i="17" s="1"/>
  <c r="I78" i="17" s="1"/>
  <c r="I79" i="17" s="1"/>
  <c r="I80" i="17" s="1"/>
  <c r="I81" i="17" s="1"/>
  <c r="I82" i="17" s="1"/>
  <c r="I83" i="17" s="1"/>
  <c r="I84" i="17" s="1"/>
  <c r="I85" i="17" s="1"/>
  <c r="I86" i="17" s="1"/>
  <c r="I87" i="17" s="1"/>
  <c r="I88" i="17" s="1"/>
  <c r="I89" i="17" s="1"/>
  <c r="I90" i="17" s="1"/>
  <c r="I91" i="17" s="1"/>
  <c r="I92" i="17" s="1"/>
  <c r="I93" i="17" s="1"/>
  <c r="I94" i="17" s="1"/>
  <c r="I95" i="17" s="1"/>
  <c r="I96" i="17" s="1"/>
  <c r="I97" i="17" s="1"/>
  <c r="I98" i="17" s="1"/>
  <c r="I99" i="17" s="1"/>
  <c r="I100" i="17" s="1"/>
  <c r="I101" i="17" s="1"/>
  <c r="I102" i="17" s="1"/>
  <c r="I103" i="17" s="1"/>
  <c r="I104" i="17" s="1"/>
  <c r="I105" i="17" s="1"/>
  <c r="I106" i="17" s="1"/>
  <c r="I107" i="17" s="1"/>
  <c r="I108" i="17" s="1"/>
  <c r="I109" i="17" s="1"/>
  <c r="I110" i="17" s="1"/>
  <c r="I111" i="17" s="1"/>
  <c r="I112" i="17" s="1"/>
  <c r="I113" i="17" s="1"/>
  <c r="I114" i="17" s="1"/>
  <c r="I115" i="17" s="1"/>
  <c r="I116" i="17" s="1"/>
  <c r="I117" i="17" s="1"/>
  <c r="I118" i="17" s="1"/>
  <c r="I119" i="17" s="1"/>
  <c r="I120" i="17" s="1"/>
  <c r="I121" i="17" s="1"/>
  <c r="I122" i="17" s="1"/>
  <c r="I123" i="17" s="1"/>
  <c r="I124" i="17" s="1"/>
  <c r="I125" i="17" s="1"/>
  <c r="I126" i="17" s="1"/>
  <c r="I127" i="17" s="1"/>
  <c r="I128" i="17" s="1"/>
  <c r="I129" i="17" s="1"/>
  <c r="I130" i="17" s="1"/>
  <c r="I131" i="17" s="1"/>
  <c r="I132" i="17" s="1"/>
  <c r="I133" i="17" s="1"/>
  <c r="I134" i="17" s="1"/>
  <c r="I135" i="17" s="1"/>
  <c r="I136" i="17" s="1"/>
  <c r="I137" i="17" s="1"/>
  <c r="I138" i="17" s="1"/>
  <c r="I139" i="17" s="1"/>
  <c r="I140" i="17" s="1"/>
  <c r="I141" i="17" s="1"/>
  <c r="I142" i="17" s="1"/>
  <c r="I143" i="17" s="1"/>
  <c r="I144" i="17" s="1"/>
  <c r="I145" i="17" s="1"/>
  <c r="I146" i="17" s="1"/>
  <c r="I147" i="17" s="1"/>
  <c r="I148" i="17" s="1"/>
  <c r="I149" i="17" s="1"/>
  <c r="I150" i="17" s="1"/>
  <c r="I151" i="17" s="1"/>
  <c r="I152" i="17" s="1"/>
  <c r="I153" i="17" s="1"/>
  <c r="I154" i="17" s="1"/>
  <c r="I155" i="17" s="1"/>
  <c r="I156" i="17" s="1"/>
  <c r="I157" i="17" s="1"/>
  <c r="I158" i="17" s="1"/>
  <c r="I159" i="17" s="1"/>
  <c r="I160" i="17" s="1"/>
  <c r="I161" i="17" s="1"/>
  <c r="I162" i="17" s="1"/>
  <c r="I163" i="17" s="1"/>
  <c r="I164" i="17" s="1"/>
  <c r="I165" i="17" s="1"/>
  <c r="I166" i="17" s="1"/>
  <c r="I167" i="17" s="1"/>
  <c r="I168" i="17" s="1"/>
  <c r="I169" i="17" s="1"/>
  <c r="I170" i="17" s="1"/>
  <c r="I171" i="17" s="1"/>
  <c r="I172" i="17" s="1"/>
  <c r="I173" i="17" s="1"/>
  <c r="I174" i="17" s="1"/>
  <c r="I175" i="17" s="1"/>
  <c r="I176" i="17" s="1"/>
  <c r="I177" i="17" s="1"/>
  <c r="I178" i="17" s="1"/>
  <c r="I179" i="17" s="1"/>
  <c r="I180" i="17" s="1"/>
  <c r="I181" i="17" s="1"/>
  <c r="I182" i="17" s="1"/>
  <c r="I183" i="17" s="1"/>
  <c r="I184" i="17" s="1"/>
  <c r="I185" i="17" s="1"/>
  <c r="I186" i="17" s="1"/>
  <c r="I187" i="17" s="1"/>
  <c r="I188" i="17" s="1"/>
  <c r="I189" i="17" s="1"/>
  <c r="I190" i="17" s="1"/>
  <c r="I191" i="17" s="1"/>
  <c r="I192" i="17" s="1"/>
  <c r="I193" i="17" s="1"/>
  <c r="I194" i="17" s="1"/>
  <c r="I195" i="17" s="1"/>
  <c r="I196" i="17" s="1"/>
  <c r="I197" i="17" s="1"/>
  <c r="I198" i="17" s="1"/>
  <c r="I199" i="17" s="1"/>
  <c r="I200" i="17" s="1"/>
  <c r="I201" i="17" s="1"/>
  <c r="I202" i="17" s="1"/>
  <c r="I203" i="17" s="1"/>
  <c r="I204" i="17" s="1"/>
  <c r="I205" i="17" s="1"/>
  <c r="I206" i="17" s="1"/>
  <c r="I207" i="17" s="1"/>
  <c r="I208" i="17" s="1"/>
  <c r="I209" i="17" s="1"/>
  <c r="I210" i="17" s="1"/>
  <c r="I211" i="17" s="1"/>
  <c r="I212" i="17" s="1"/>
  <c r="I213" i="17" s="1"/>
  <c r="I214" i="17" s="1"/>
  <c r="I215" i="17" s="1"/>
  <c r="I216" i="17" s="1"/>
  <c r="I217" i="17" s="1"/>
  <c r="I218" i="17" s="1"/>
  <c r="I219" i="17" s="1"/>
  <c r="I220" i="17" s="1"/>
  <c r="I221" i="17" s="1"/>
  <c r="I222" i="17" s="1"/>
  <c r="I223" i="17" s="1"/>
  <c r="I224" i="17" s="1"/>
  <c r="I225" i="17" s="1"/>
  <c r="I226" i="17" s="1"/>
  <c r="I227" i="17" s="1"/>
  <c r="I228" i="17" s="1"/>
  <c r="I229" i="17" s="1"/>
  <c r="I230" i="17" s="1"/>
  <c r="I231" i="17" s="1"/>
  <c r="I232" i="17" s="1"/>
  <c r="I233" i="17" s="1"/>
  <c r="I234" i="17" s="1"/>
  <c r="I235" i="17" s="1"/>
  <c r="I236" i="17" s="1"/>
  <c r="I237" i="17" s="1"/>
  <c r="I238" i="17" s="1"/>
  <c r="I239" i="17" s="1"/>
  <c r="I240" i="17" s="1"/>
  <c r="I241" i="17" s="1"/>
  <c r="I242" i="17" s="1"/>
  <c r="I243" i="17" s="1"/>
  <c r="I244" i="17" s="1"/>
  <c r="I245" i="17" s="1"/>
  <c r="I246" i="17" s="1"/>
  <c r="I247" i="17" s="1"/>
  <c r="I248" i="17" s="1"/>
  <c r="I249" i="17" s="1"/>
  <c r="I250" i="17" s="1"/>
  <c r="I251" i="17" s="1"/>
  <c r="I252" i="17" s="1"/>
  <c r="I253" i="17" s="1"/>
  <c r="I254" i="17" s="1"/>
  <c r="I255" i="17" s="1"/>
  <c r="I256" i="17" s="1"/>
  <c r="I257" i="17" s="1"/>
  <c r="I258" i="17" s="1"/>
  <c r="I259" i="17" s="1"/>
  <c r="I260" i="17" s="1"/>
  <c r="N134" i="16"/>
  <c r="J134" i="16"/>
  <c r="N133" i="16"/>
  <c r="J133" i="16"/>
  <c r="N132" i="16"/>
  <c r="J132" i="16"/>
  <c r="N131" i="16"/>
  <c r="J131" i="16"/>
  <c r="N130" i="16"/>
  <c r="J130" i="16"/>
  <c r="N129" i="16"/>
  <c r="J129" i="16"/>
  <c r="N128" i="16"/>
  <c r="J128" i="16"/>
  <c r="N127" i="16"/>
  <c r="J127" i="16"/>
  <c r="N126" i="16"/>
  <c r="J126" i="16"/>
  <c r="N125" i="16"/>
  <c r="J125" i="16"/>
  <c r="N124" i="16"/>
  <c r="J124" i="16"/>
  <c r="N123" i="16"/>
  <c r="J123" i="16"/>
  <c r="N122" i="16"/>
  <c r="J122" i="16"/>
  <c r="N121" i="16"/>
  <c r="J121" i="16"/>
  <c r="N120" i="16"/>
  <c r="J120" i="16"/>
  <c r="N119" i="16"/>
  <c r="J119" i="16"/>
  <c r="N118" i="16"/>
  <c r="J118" i="16"/>
  <c r="N117" i="16"/>
  <c r="J117" i="16"/>
  <c r="N116" i="16"/>
  <c r="J116" i="16"/>
  <c r="N115" i="16"/>
  <c r="J115" i="16"/>
  <c r="N114" i="16"/>
  <c r="J114" i="16"/>
  <c r="N113" i="16"/>
  <c r="J113" i="16"/>
  <c r="N112" i="16"/>
  <c r="J112" i="16"/>
  <c r="N111" i="16"/>
  <c r="J111" i="16"/>
  <c r="N110" i="16"/>
  <c r="J110" i="16"/>
  <c r="N109" i="16"/>
  <c r="J109" i="16"/>
  <c r="N108" i="16"/>
  <c r="J108" i="16"/>
  <c r="N107" i="16"/>
  <c r="J107" i="16"/>
  <c r="N106" i="16"/>
  <c r="J106" i="16"/>
  <c r="N105" i="16"/>
  <c r="J105" i="16"/>
  <c r="N104" i="16"/>
  <c r="J104" i="16"/>
  <c r="N103" i="16"/>
  <c r="J103" i="16"/>
  <c r="N102" i="16"/>
  <c r="J102" i="16"/>
  <c r="N101" i="16"/>
  <c r="J101" i="16"/>
  <c r="N100" i="16"/>
  <c r="J100" i="16"/>
  <c r="N99" i="16"/>
  <c r="J99" i="16"/>
  <c r="N98" i="16"/>
  <c r="J98" i="16"/>
  <c r="N97" i="16"/>
  <c r="J97" i="16"/>
  <c r="N96" i="16"/>
  <c r="J96" i="16"/>
  <c r="N95" i="16"/>
  <c r="J95" i="16"/>
  <c r="N94" i="16"/>
  <c r="J94" i="16"/>
  <c r="N93" i="16"/>
  <c r="J93" i="16"/>
  <c r="N92" i="16"/>
  <c r="J92" i="16"/>
  <c r="N91" i="16"/>
  <c r="J91" i="16"/>
  <c r="N90" i="16"/>
  <c r="J90" i="16"/>
  <c r="N89" i="16"/>
  <c r="J89" i="16"/>
  <c r="N88" i="16"/>
  <c r="J88" i="16"/>
  <c r="N87" i="16"/>
  <c r="J87" i="16"/>
  <c r="N86" i="16"/>
  <c r="J86" i="16"/>
  <c r="N85" i="16"/>
  <c r="J85" i="16"/>
  <c r="N84" i="16"/>
  <c r="J84" i="16"/>
  <c r="N83" i="16"/>
  <c r="J83" i="16"/>
  <c r="N82" i="16"/>
  <c r="J82" i="16"/>
  <c r="N81" i="16"/>
  <c r="J81" i="16"/>
  <c r="N80" i="16"/>
  <c r="J80" i="16"/>
  <c r="N79" i="16"/>
  <c r="J79" i="16"/>
  <c r="N78" i="16"/>
  <c r="J78" i="16"/>
  <c r="N77" i="16"/>
  <c r="J77" i="16"/>
  <c r="N76" i="16"/>
  <c r="J76" i="16"/>
  <c r="N75" i="16"/>
  <c r="J75" i="16"/>
  <c r="N74" i="16"/>
  <c r="J74" i="16"/>
  <c r="N73" i="16"/>
  <c r="J73" i="16"/>
  <c r="N72" i="16"/>
  <c r="J72" i="16"/>
  <c r="N71" i="16"/>
  <c r="J71" i="16"/>
  <c r="N70" i="16"/>
  <c r="J70" i="16"/>
  <c r="N69" i="16"/>
  <c r="J69" i="16"/>
  <c r="N68" i="16"/>
  <c r="J68" i="16"/>
  <c r="N67" i="16"/>
  <c r="J67" i="16"/>
  <c r="N66" i="16"/>
  <c r="J66" i="16"/>
  <c r="N65" i="16"/>
  <c r="J65" i="16"/>
  <c r="N64" i="16"/>
  <c r="J64" i="16"/>
  <c r="N63" i="16"/>
  <c r="J63" i="16"/>
  <c r="N62" i="16"/>
  <c r="J62" i="16"/>
  <c r="N61" i="16"/>
  <c r="J61" i="16"/>
  <c r="N60" i="16"/>
  <c r="J60" i="16"/>
  <c r="N59" i="16"/>
  <c r="J59" i="16"/>
  <c r="N58" i="16"/>
  <c r="J58" i="16"/>
  <c r="N57" i="16"/>
  <c r="J57" i="16"/>
  <c r="N56" i="16"/>
  <c r="J56" i="16"/>
  <c r="N55" i="16"/>
  <c r="J55" i="16"/>
  <c r="N54" i="16"/>
  <c r="J54" i="16"/>
  <c r="N53" i="16"/>
  <c r="J53" i="16"/>
  <c r="N52" i="16"/>
  <c r="J52" i="16"/>
  <c r="N51" i="16"/>
  <c r="J51" i="16"/>
  <c r="N50" i="16"/>
  <c r="J50" i="16"/>
  <c r="N49" i="16"/>
  <c r="J49" i="16"/>
  <c r="N48" i="16"/>
  <c r="J48" i="16"/>
  <c r="N47" i="16"/>
  <c r="J47" i="16"/>
  <c r="N46" i="16"/>
  <c r="J46" i="16"/>
  <c r="N45" i="16"/>
  <c r="J45" i="16"/>
  <c r="N44" i="16"/>
  <c r="J44" i="16"/>
  <c r="N43" i="16"/>
  <c r="J43" i="16"/>
  <c r="N42" i="16"/>
  <c r="J42" i="16"/>
  <c r="N41" i="16"/>
  <c r="J41" i="16"/>
  <c r="N40" i="16"/>
  <c r="J40" i="16"/>
  <c r="N39" i="16"/>
  <c r="J39" i="16"/>
  <c r="N38" i="16"/>
  <c r="J38" i="16"/>
  <c r="N37" i="16"/>
  <c r="J37" i="16"/>
  <c r="N36" i="16"/>
  <c r="J36" i="16"/>
  <c r="N35" i="16"/>
  <c r="J35" i="16"/>
  <c r="N34" i="16"/>
  <c r="J34" i="16"/>
  <c r="N33" i="16"/>
  <c r="J33" i="16"/>
  <c r="N32" i="16"/>
  <c r="J32" i="16"/>
  <c r="N31" i="16"/>
  <c r="J31" i="16"/>
  <c r="N30" i="16"/>
  <c r="J30" i="16"/>
  <c r="N29" i="16"/>
  <c r="J29" i="16"/>
  <c r="N28" i="16"/>
  <c r="J28" i="16"/>
  <c r="N27" i="16"/>
  <c r="J27" i="16"/>
  <c r="N26" i="16"/>
  <c r="J26" i="16"/>
  <c r="N25" i="16"/>
  <c r="J25" i="16"/>
  <c r="N24" i="16"/>
  <c r="J24" i="16"/>
  <c r="N23" i="16"/>
  <c r="J23" i="16"/>
  <c r="N22" i="16"/>
  <c r="J22" i="16"/>
  <c r="N21" i="16"/>
  <c r="J21" i="16"/>
  <c r="N20" i="16"/>
  <c r="J20" i="16"/>
  <c r="N19" i="16"/>
  <c r="J19" i="16"/>
  <c r="N18" i="16"/>
  <c r="J18" i="16"/>
  <c r="N17" i="16"/>
  <c r="J17" i="16"/>
  <c r="N16" i="16"/>
  <c r="J16" i="16"/>
  <c r="N15" i="16"/>
  <c r="J15" i="16"/>
  <c r="N14" i="16"/>
  <c r="J14" i="16"/>
  <c r="N13" i="16"/>
  <c r="J13" i="16"/>
  <c r="N12" i="16"/>
  <c r="J12" i="16"/>
  <c r="N11" i="16"/>
  <c r="J11" i="16"/>
  <c r="B11" i="16"/>
  <c r="B12" i="16" s="1"/>
  <c r="B13" i="16" s="1"/>
  <c r="B14" i="16" s="1"/>
  <c r="B15" i="16" s="1"/>
  <c r="B16" i="16" s="1"/>
  <c r="B17" i="16" s="1"/>
  <c r="B18" i="16" s="1"/>
  <c r="B19" i="16" s="1"/>
  <c r="B20" i="16" s="1"/>
  <c r="B21" i="16" s="1"/>
  <c r="B22" i="16" s="1"/>
  <c r="B23" i="16" s="1"/>
  <c r="B24" i="16" s="1"/>
  <c r="B25" i="16" s="1"/>
  <c r="B26" i="16" s="1"/>
  <c r="B27" i="16" s="1"/>
  <c r="B28" i="16" s="1"/>
  <c r="B29" i="16" s="1"/>
  <c r="B30" i="16" s="1"/>
  <c r="B31" i="16" s="1"/>
  <c r="B32" i="16" s="1"/>
  <c r="B33" i="16" s="1"/>
  <c r="B34" i="16" s="1"/>
  <c r="B35" i="16" s="1"/>
  <c r="B36" i="16" s="1"/>
  <c r="B37" i="16" s="1"/>
  <c r="B38" i="16" s="1"/>
  <c r="B39" i="16" s="1"/>
  <c r="B40" i="16" s="1"/>
  <c r="B41" i="16" s="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N10" i="16"/>
  <c r="J10" i="16"/>
  <c r="U25" i="26" l="1"/>
  <c r="S30" i="26" s="1" a="1"/>
  <c r="V25" i="26"/>
  <c r="S27" i="26"/>
  <c r="S38" i="26"/>
  <c r="U36" i="26" s="1" a="1"/>
  <c r="T27" i="26"/>
  <c r="U27" i="26"/>
  <c r="V27" i="26"/>
  <c r="S26" i="26"/>
  <c r="S39" i="26"/>
  <c r="S31" i="23"/>
  <c r="T31" i="23"/>
  <c r="U31" i="23"/>
  <c r="V31" i="23"/>
  <c r="S32" i="23"/>
  <c r="T32" i="23"/>
  <c r="U32" i="23"/>
  <c r="V32" i="23"/>
  <c r="S30" i="23"/>
  <c r="S33" i="23"/>
  <c r="T30" i="23"/>
  <c r="T33" i="23"/>
  <c r="U30" i="23"/>
  <c r="U33" i="23"/>
  <c r="V30" i="23"/>
  <c r="X36" i="26" l="1"/>
  <c r="W36" i="26"/>
  <c r="V36" i="26"/>
  <c r="U36" i="26"/>
  <c r="V33" i="26"/>
  <c r="V30" i="26"/>
  <c r="T33" i="26"/>
  <c r="T30" i="26"/>
  <c r="S33" i="26"/>
  <c r="S30" i="26"/>
  <c r="S44" i="26" s="1"/>
  <c r="D17" i="26" s="1"/>
  <c r="U33" i="26"/>
  <c r="U30" i="26"/>
  <c r="V32" i="26"/>
  <c r="U32" i="26"/>
  <c r="T32" i="26"/>
  <c r="S32" i="26"/>
  <c r="S46" i="26" s="1"/>
  <c r="D19" i="26" s="1"/>
  <c r="V31" i="26"/>
  <c r="S31" i="26"/>
  <c r="S45" i="26" s="1"/>
  <c r="D18" i="26" s="1"/>
  <c r="U31" i="26"/>
  <c r="T31" i="26"/>
  <c r="S47" i="26" l="1"/>
  <c r="D20" i="26" s="1"/>
  <c r="B11" i="15" l="1"/>
  <c r="B12" i="15" s="1"/>
  <c r="B13" i="15" s="1"/>
  <c r="B14" i="15" s="1"/>
  <c r="B15" i="15" s="1"/>
  <c r="B16" i="15" s="1"/>
  <c r="B17" i="15" s="1"/>
  <c r="B18" i="15" s="1"/>
  <c r="B19" i="15" s="1"/>
  <c r="B20" i="15" s="1"/>
  <c r="B21" i="15" s="1"/>
  <c r="B22" i="15" s="1"/>
  <c r="B23" i="15" s="1"/>
  <c r="B24" i="15" s="1"/>
  <c r="B25" i="15" s="1"/>
  <c r="B26" i="15" s="1"/>
  <c r="B27" i="15" s="1"/>
  <c r="B28" i="15" s="1"/>
  <c r="B29" i="15" s="1"/>
  <c r="B30" i="15" s="1"/>
  <c r="B31" i="15" s="1"/>
  <c r="B32" i="15" s="1"/>
  <c r="B33" i="15" s="1"/>
  <c r="B34" i="15" s="1"/>
  <c r="B35" i="15" s="1"/>
  <c r="B36" i="15" s="1"/>
  <c r="B37" i="15" s="1"/>
  <c r="B38" i="15" s="1"/>
  <c r="B39" i="15" s="1"/>
  <c r="B40" i="15" s="1"/>
  <c r="B41" i="15" s="1"/>
  <c r="B42" i="15" s="1"/>
  <c r="B43" i="15" s="1"/>
  <c r="B44" i="15" s="1"/>
  <c r="B45" i="15" s="1"/>
  <c r="B46" i="15" s="1"/>
  <c r="B47" i="15" s="1"/>
  <c r="B48" i="15" s="1"/>
  <c r="B49" i="15" s="1"/>
  <c r="B50" i="15" s="1"/>
  <c r="B51" i="15" s="1"/>
  <c r="B52" i="15" s="1"/>
  <c r="B53" i="15" s="1"/>
  <c r="B54" i="15" s="1"/>
  <c r="B55" i="15" s="1"/>
  <c r="B56" i="15" s="1"/>
  <c r="B57" i="15" s="1"/>
  <c r="B58" i="15" s="1"/>
  <c r="B59" i="15" s="1"/>
  <c r="B60" i="15" s="1"/>
  <c r="B61" i="15" s="1"/>
  <c r="B62" i="15" s="1"/>
  <c r="B63" i="15" s="1"/>
  <c r="B64" i="15" s="1"/>
  <c r="B65" i="15" s="1"/>
  <c r="B66" i="15" s="1"/>
  <c r="B67" i="15" s="1"/>
  <c r="B68" i="15" s="1"/>
  <c r="B69" i="15" s="1"/>
  <c r="B70" i="15" s="1"/>
  <c r="B71" i="15" s="1"/>
  <c r="B72" i="15" s="1"/>
  <c r="B73" i="15" s="1"/>
  <c r="B74" i="15" s="1"/>
  <c r="B75" i="15" s="1"/>
  <c r="B76" i="15" s="1"/>
  <c r="B77" i="15" s="1"/>
  <c r="B78" i="15" s="1"/>
  <c r="B79" i="15" s="1"/>
  <c r="B80" i="15" s="1"/>
  <c r="B81" i="15" s="1"/>
  <c r="B82" i="15" s="1"/>
  <c r="B83" i="15" s="1"/>
  <c r="B84" i="15" s="1"/>
  <c r="B85" i="15" s="1"/>
  <c r="B86" i="15" s="1"/>
  <c r="B87" i="15" s="1"/>
  <c r="B88" i="15" s="1"/>
  <c r="B89" i="15" s="1"/>
  <c r="B90" i="15" s="1"/>
  <c r="B91" i="15" s="1"/>
  <c r="B92" i="15" s="1"/>
  <c r="B93" i="15" s="1"/>
  <c r="B94" i="15" s="1"/>
  <c r="B95" i="15" s="1"/>
  <c r="B96" i="15" s="1"/>
  <c r="B97" i="15" s="1"/>
  <c r="B98" i="15" s="1"/>
  <c r="B99" i="15" s="1"/>
  <c r="B100" i="15" s="1"/>
  <c r="B101" i="15" s="1"/>
  <c r="B102" i="15" s="1"/>
  <c r="B103" i="15" s="1"/>
  <c r="B104" i="15" s="1"/>
  <c r="B105" i="15" s="1"/>
  <c r="B106" i="15" s="1"/>
  <c r="B107" i="15" s="1"/>
  <c r="B108" i="15" s="1"/>
  <c r="B109" i="15" s="1"/>
  <c r="B110" i="15" s="1"/>
  <c r="B111" i="15" s="1"/>
  <c r="B112" i="15" s="1"/>
  <c r="B113" i="15" s="1"/>
  <c r="B114" i="15" s="1"/>
  <c r="B115" i="15" s="1"/>
  <c r="B116" i="15" s="1"/>
  <c r="B117" i="15" s="1"/>
  <c r="B118" i="15" s="1"/>
  <c r="B119" i="15" s="1"/>
  <c r="B120" i="15" s="1"/>
  <c r="B121" i="15" s="1"/>
  <c r="B122" i="15" s="1"/>
  <c r="B123" i="15" s="1"/>
  <c r="B124" i="15" s="1"/>
  <c r="B125" i="15" s="1"/>
  <c r="B126" i="15" s="1"/>
  <c r="B127" i="15" s="1"/>
  <c r="B128" i="15" s="1"/>
  <c r="B129" i="15" s="1"/>
  <c r="B130" i="15" s="1"/>
  <c r="B131" i="15" s="1"/>
  <c r="B132" i="15" s="1"/>
  <c r="B133" i="15" s="1"/>
  <c r="B134" i="15" s="1"/>
  <c r="B11" i="9" l="1"/>
  <c r="B12" i="9" s="1"/>
  <c r="B13" i="9" s="1"/>
  <c r="B14" i="9" s="1"/>
  <c r="B15" i="9" s="1"/>
  <c r="B16" i="9" s="1"/>
  <c r="B17" i="9" s="1"/>
  <c r="B18" i="9" s="1"/>
  <c r="B19" i="9" s="1"/>
  <c r="B20" i="9" s="1"/>
  <c r="B21" i="9" s="1"/>
  <c r="B22" i="9" s="1"/>
  <c r="B23" i="9" s="1"/>
  <c r="B24" i="9" s="1"/>
  <c r="B25" i="9" s="1"/>
  <c r="B26" i="9" s="1"/>
  <c r="B27" i="9" s="1"/>
  <c r="B28" i="9" s="1"/>
  <c r="B29" i="9" s="1"/>
  <c r="B30" i="9" s="1"/>
  <c r="B31" i="9" s="1"/>
  <c r="B32" i="9" s="1"/>
  <c r="B33" i="9" s="1"/>
  <c r="B34" i="9" s="1"/>
  <c r="B35" i="9" s="1"/>
  <c r="B36" i="9" s="1"/>
  <c r="B37" i="9" s="1"/>
  <c r="B38" i="9" s="1"/>
  <c r="B39" i="9" s="1"/>
  <c r="B40" i="9" s="1"/>
  <c r="B41" i="9" s="1"/>
  <c r="B42" i="9" s="1"/>
  <c r="B43" i="9" s="1"/>
  <c r="B44" i="9" s="1"/>
  <c r="B45" i="9" s="1"/>
  <c r="B46" i="9" s="1"/>
  <c r="B47" i="9" s="1"/>
  <c r="B48" i="9" s="1"/>
  <c r="B49" i="9" s="1"/>
  <c r="B50" i="9" s="1"/>
  <c r="B51" i="9" s="1"/>
  <c r="B52" i="9" s="1"/>
  <c r="B53" i="9" s="1"/>
  <c r="B54" i="9" s="1"/>
  <c r="B55" i="9" s="1"/>
  <c r="B56" i="9" s="1"/>
  <c r="B57" i="9" s="1"/>
  <c r="B58" i="9" s="1"/>
  <c r="B59" i="9" s="1"/>
  <c r="B60" i="9" s="1"/>
  <c r="B61" i="9" s="1"/>
  <c r="B62" i="9" s="1"/>
  <c r="B63" i="9" s="1"/>
  <c r="B64" i="9" s="1"/>
  <c r="B65" i="9" s="1"/>
  <c r="B66" i="9" s="1"/>
  <c r="B67" i="9" s="1"/>
  <c r="B68" i="9" s="1"/>
  <c r="B69" i="9" s="1"/>
  <c r="B70" i="9" s="1"/>
  <c r="B71" i="9" s="1"/>
  <c r="B72" i="9" s="1"/>
  <c r="B73" i="9" s="1"/>
  <c r="B74" i="9" s="1"/>
  <c r="B75" i="9" s="1"/>
  <c r="B76" i="9" s="1"/>
  <c r="B77" i="9" s="1"/>
  <c r="B78" i="9" s="1"/>
  <c r="B79" i="9" s="1"/>
  <c r="B80" i="9" s="1"/>
  <c r="B81" i="9" s="1"/>
  <c r="B82" i="9" s="1"/>
  <c r="B83" i="9" s="1"/>
  <c r="B84" i="9" s="1"/>
  <c r="B85" i="9" s="1"/>
  <c r="B86" i="9" s="1"/>
  <c r="B87" i="9" s="1"/>
  <c r="B88" i="9" s="1"/>
  <c r="B89" i="9" s="1"/>
  <c r="B90" i="9" s="1"/>
  <c r="B91" i="9" s="1"/>
  <c r="B92" i="9" s="1"/>
  <c r="B93" i="9" s="1"/>
  <c r="B94" i="9" s="1"/>
  <c r="B95" i="9" s="1"/>
  <c r="B96" i="9" s="1"/>
  <c r="B97" i="9" s="1"/>
  <c r="B98" i="9" s="1"/>
  <c r="B99" i="9" s="1"/>
  <c r="B100" i="9" s="1"/>
  <c r="B101" i="9" s="1"/>
  <c r="B102" i="9" s="1"/>
  <c r="B103" i="9" s="1"/>
  <c r="B104" i="9" s="1"/>
  <c r="B105" i="9" s="1"/>
  <c r="B106" i="9" s="1"/>
  <c r="B107" i="9" s="1"/>
  <c r="B108" i="9" s="1"/>
  <c r="B109" i="9" s="1"/>
  <c r="B110" i="9" s="1"/>
  <c r="B111" i="9" s="1"/>
  <c r="B112" i="9" s="1"/>
  <c r="B113" i="9" s="1"/>
  <c r="B114" i="9" s="1"/>
  <c r="B115" i="9" s="1"/>
  <c r="B116" i="9" s="1"/>
  <c r="B117" i="9" s="1"/>
  <c r="B118" i="9" s="1"/>
  <c r="B119" i="9" s="1"/>
  <c r="B120" i="9" s="1"/>
  <c r="B121" i="9" s="1"/>
  <c r="B122" i="9" s="1"/>
  <c r="B123" i="9" s="1"/>
  <c r="B124" i="9" s="1"/>
  <c r="B125" i="9" s="1"/>
  <c r="B126" i="9" s="1"/>
  <c r="B127" i="9" s="1"/>
  <c r="B128" i="9" s="1"/>
  <c r="B129" i="9" s="1"/>
  <c r="B130" i="9" s="1"/>
  <c r="B131" i="9" s="1"/>
  <c r="B132" i="9" s="1"/>
  <c r="B133" i="9" s="1"/>
  <c r="B134" i="9" s="1"/>
  <c r="B11" i="8"/>
  <c r="B12" i="8" s="1"/>
  <c r="B13" i="8" s="1"/>
  <c r="B14" i="8" s="1"/>
  <c r="B15" i="8" s="1"/>
  <c r="B16" i="8" s="1"/>
  <c r="B17" i="8" s="1"/>
  <c r="B18" i="8" s="1"/>
  <c r="B19" i="8" s="1"/>
  <c r="B20" i="8" s="1"/>
  <c r="B21" i="8" s="1"/>
  <c r="B22" i="8" s="1"/>
  <c r="B23" i="8" s="1"/>
  <c r="B24" i="8" s="1"/>
  <c r="B25" i="8" s="1"/>
  <c r="B26" i="8" s="1"/>
  <c r="B27" i="8" s="1"/>
  <c r="B28" i="8" s="1"/>
  <c r="B29" i="8" s="1"/>
  <c r="B30" i="8" s="1"/>
  <c r="B31" i="8" s="1"/>
  <c r="B32" i="8" s="1"/>
  <c r="B33" i="8" s="1"/>
  <c r="B34" i="8" s="1"/>
  <c r="B35" i="8" s="1"/>
  <c r="B36" i="8" s="1"/>
  <c r="B37" i="8" s="1"/>
  <c r="B38" i="8" s="1"/>
  <c r="B39" i="8" s="1"/>
  <c r="B40" i="8" s="1"/>
  <c r="B41" i="8" s="1"/>
  <c r="B42" i="8" s="1"/>
  <c r="B43" i="8" s="1"/>
  <c r="B44" i="8" s="1"/>
  <c r="B45" i="8" s="1"/>
  <c r="B46" i="8" s="1"/>
  <c r="B47" i="8" s="1"/>
  <c r="B48" i="8" s="1"/>
  <c r="B49" i="8" s="1"/>
  <c r="B50" i="8" s="1"/>
  <c r="B51" i="8" s="1"/>
  <c r="B52" i="8" s="1"/>
  <c r="B53" i="8" s="1"/>
  <c r="B54" i="8" s="1"/>
  <c r="B55" i="8" s="1"/>
  <c r="B56" i="8" s="1"/>
  <c r="B57" i="8" s="1"/>
  <c r="B58" i="8" s="1"/>
  <c r="B59" i="8" s="1"/>
  <c r="B60" i="8" s="1"/>
  <c r="B61" i="8" s="1"/>
  <c r="B62" i="8" s="1"/>
  <c r="B63" i="8" s="1"/>
  <c r="B64" i="8" s="1"/>
  <c r="B65" i="8" s="1"/>
  <c r="B66" i="8" s="1"/>
  <c r="B67" i="8" s="1"/>
  <c r="B68" i="8" s="1"/>
  <c r="B69" i="8" s="1"/>
  <c r="B70" i="8" s="1"/>
  <c r="B71" i="8" s="1"/>
  <c r="B72" i="8" s="1"/>
  <c r="B73" i="8" s="1"/>
  <c r="B74" i="8" s="1"/>
  <c r="B75" i="8" s="1"/>
  <c r="B76" i="8" s="1"/>
  <c r="B77" i="8" s="1"/>
  <c r="B78" i="8" s="1"/>
  <c r="B79" i="8" s="1"/>
  <c r="B80" i="8" s="1"/>
  <c r="B81" i="8" s="1"/>
  <c r="B82" i="8" s="1"/>
  <c r="B83" i="8" s="1"/>
  <c r="B84" i="8" s="1"/>
  <c r="B85" i="8" s="1"/>
  <c r="B86" i="8" s="1"/>
  <c r="B87" i="8" s="1"/>
  <c r="B88" i="8" s="1"/>
  <c r="B89" i="8" s="1"/>
  <c r="B90" i="8" s="1"/>
  <c r="B91" i="8" s="1"/>
  <c r="B92" i="8" s="1"/>
  <c r="B93" i="8" s="1"/>
  <c r="B94" i="8" s="1"/>
  <c r="B95" i="8" s="1"/>
  <c r="B96" i="8" s="1"/>
  <c r="B97" i="8" s="1"/>
  <c r="B98" i="8" s="1"/>
  <c r="B99" i="8" s="1"/>
  <c r="B100" i="8" s="1"/>
  <c r="B101" i="8" s="1"/>
  <c r="B102" i="8" s="1"/>
  <c r="B103" i="8" s="1"/>
  <c r="B104" i="8" s="1"/>
  <c r="B105" i="8" s="1"/>
  <c r="B106" i="8" s="1"/>
  <c r="B107" i="8" s="1"/>
  <c r="B108" i="8" s="1"/>
  <c r="B109" i="8" s="1"/>
  <c r="B110" i="8" s="1"/>
  <c r="B111" i="8" s="1"/>
  <c r="B112" i="8" s="1"/>
  <c r="B113" i="8" s="1"/>
  <c r="B114" i="8" s="1"/>
  <c r="B115" i="8" s="1"/>
  <c r="B116" i="8" s="1"/>
  <c r="B117" i="8" s="1"/>
  <c r="B118" i="8" s="1"/>
  <c r="B119" i="8" s="1"/>
  <c r="B120" i="8" s="1"/>
  <c r="B121" i="8" s="1"/>
  <c r="B122" i="8" s="1"/>
  <c r="B123" i="8" s="1"/>
  <c r="B124" i="8" s="1"/>
  <c r="B125" i="8" s="1"/>
  <c r="B126" i="8" s="1"/>
  <c r="B127" i="8" s="1"/>
  <c r="B128" i="8" s="1"/>
  <c r="B129" i="8" s="1"/>
  <c r="B130" i="8" s="1"/>
  <c r="B131" i="8" s="1"/>
  <c r="B132" i="8" s="1"/>
  <c r="B133" i="8" s="1"/>
  <c r="B134" i="8" s="1"/>
  <c r="B10" i="5" l="1"/>
  <c r="B11" i="5" s="1"/>
  <c r="B12" i="5" s="1"/>
  <c r="B13" i="5" s="1"/>
  <c r="B14" i="5" s="1"/>
  <c r="B15" i="5" s="1"/>
  <c r="B16" i="5" s="1"/>
  <c r="B17" i="5" s="1"/>
  <c r="B18" i="5" s="1"/>
  <c r="B19" i="5" s="1"/>
  <c r="B20" i="5" s="1"/>
  <c r="B21" i="5" s="1"/>
  <c r="B22" i="5" s="1"/>
  <c r="B23" i="5" s="1"/>
  <c r="B24" i="5" s="1"/>
  <c r="B25" i="5" s="1"/>
  <c r="B26" i="5" s="1"/>
  <c r="B27" i="5" s="1"/>
  <c r="B28" i="5" s="1"/>
  <c r="B29" i="5" s="1"/>
  <c r="B30" i="5" s="1"/>
  <c r="B31" i="5" s="1"/>
  <c r="B32" i="5" s="1"/>
  <c r="B33" i="5" s="1"/>
  <c r="B34" i="5" s="1"/>
  <c r="B35" i="5" s="1"/>
  <c r="B36" i="5" s="1"/>
  <c r="B37" i="5" s="1"/>
  <c r="B38" i="5" s="1"/>
  <c r="B39" i="5" s="1"/>
  <c r="B40" i="5" s="1"/>
  <c r="B41" i="5" s="1"/>
  <c r="B42" i="5" s="1"/>
  <c r="B43" i="5" s="1"/>
  <c r="B44" i="5" s="1"/>
  <c r="B45" i="5" s="1"/>
  <c r="B46" i="5" s="1"/>
  <c r="B47" i="5" s="1"/>
  <c r="B48" i="5" s="1"/>
  <c r="B49" i="5" s="1"/>
  <c r="B50" i="5" s="1"/>
  <c r="B51" i="5" s="1"/>
  <c r="B52" i="5" s="1"/>
  <c r="B53" i="5" s="1"/>
  <c r="B54" i="5" s="1"/>
  <c r="B55" i="5" s="1"/>
  <c r="B56" i="5" s="1"/>
  <c r="B57" i="5" s="1"/>
  <c r="B58" i="5" s="1"/>
  <c r="F6" i="1" l="1"/>
  <c r="F7" i="1" s="1"/>
  <c r="Q5" i="1"/>
  <c r="O5" i="1"/>
  <c r="G5" i="1"/>
  <c r="P5" i="1" s="1"/>
  <c r="S5" i="1" s="1"/>
  <c r="H5" i="1" l="1"/>
  <c r="R5" i="1" s="1"/>
  <c r="F8" i="1"/>
  <c r="Q7" i="1"/>
  <c r="S7" i="1" s="1"/>
  <c r="O7" i="1"/>
  <c r="O6" i="1"/>
  <c r="I5" i="1"/>
  <c r="J5" i="1" s="1"/>
  <c r="Q6" i="1"/>
  <c r="S6" i="1" s="1"/>
  <c r="K5" i="1" l="1"/>
  <c r="L5" i="1"/>
  <c r="N5" i="1"/>
  <c r="G6" i="1" s="1"/>
  <c r="U5" i="1"/>
  <c r="F9" i="1"/>
  <c r="Q8" i="1"/>
  <c r="S8" i="1" s="1"/>
  <c r="O8" i="1"/>
  <c r="I6" i="1" l="1"/>
  <c r="H6" i="1"/>
  <c r="R6" i="1" s="1"/>
  <c r="J6" i="1"/>
  <c r="O9" i="1"/>
  <c r="F10" i="1"/>
  <c r="Q9" i="1"/>
  <c r="S9" i="1" s="1"/>
  <c r="K6" i="1" l="1"/>
  <c r="U6" i="1"/>
  <c r="F11" i="1"/>
  <c r="Q10" i="1"/>
  <c r="S10" i="1" s="1"/>
  <c r="O10" i="1"/>
  <c r="L6" i="1" l="1"/>
  <c r="N6" i="1" s="1"/>
  <c r="G7" i="1" s="1"/>
  <c r="Q11" i="1"/>
  <c r="S11" i="1" s="1"/>
  <c r="O11" i="1"/>
  <c r="H7" i="1" l="1"/>
  <c r="I7" i="1"/>
  <c r="J7" i="1" s="1"/>
  <c r="O15" i="1"/>
  <c r="K7" i="1" l="1"/>
  <c r="L7" i="1" s="1"/>
  <c r="R7" i="1"/>
  <c r="N7" i="1" l="1"/>
  <c r="G8" i="1" s="1"/>
  <c r="U7" i="1"/>
  <c r="I8" i="1" l="1"/>
  <c r="H8" i="1"/>
  <c r="R8" i="1" l="1"/>
  <c r="U8" i="1"/>
  <c r="J8" i="1"/>
  <c r="K8" i="1" l="1"/>
  <c r="L8" i="1"/>
  <c r="N8" i="1" s="1"/>
  <c r="G9" i="1" s="1"/>
  <c r="I9" i="1" l="1"/>
  <c r="H9" i="1"/>
  <c r="R9" i="1" s="1"/>
  <c r="U9" i="1" l="1"/>
  <c r="J9" i="1"/>
  <c r="K9" i="1" l="1"/>
  <c r="L9" i="1" l="1"/>
  <c r="N9" i="1" s="1"/>
  <c r="G10" i="1" s="1"/>
  <c r="I10" i="1" l="1"/>
  <c r="H10" i="1"/>
  <c r="R10" i="1" s="1"/>
  <c r="U10" i="1" s="1"/>
  <c r="J10" i="1" l="1"/>
  <c r="K10" i="1" l="1"/>
  <c r="L10" i="1" l="1"/>
  <c r="N10" i="1" s="1"/>
  <c r="G11" i="1" s="1"/>
  <c r="H11" i="1" l="1"/>
  <c r="I11" i="1"/>
  <c r="J11" i="1" l="1"/>
  <c r="O18" i="1"/>
  <c r="R11" i="1"/>
  <c r="O16" i="1" l="1"/>
  <c r="O17" i="1" s="1"/>
  <c r="O19" i="1" s="1"/>
  <c r="K11" i="1" s="1"/>
  <c r="M11" i="1" s="1"/>
  <c r="T11" i="1" s="1"/>
  <c r="U11" i="1" s="1"/>
  <c r="U13" i="1" s="1"/>
</calcChain>
</file>

<file path=xl/sharedStrings.xml><?xml version="1.0" encoding="utf-8"?>
<sst xmlns="http://schemas.openxmlformats.org/spreadsheetml/2006/main" count="2802" uniqueCount="387">
  <si>
    <t>Premium</t>
  </si>
  <si>
    <t>M&amp;E Fee (% of fund value)*</t>
  </si>
  <si>
    <t>Lapse Assumption</t>
  </si>
  <si>
    <t>Active Lives (BoY)</t>
  </si>
  <si>
    <t>Account Value (BoY)</t>
  </si>
  <si>
    <t>M&amp;E Fee</t>
  </si>
  <si>
    <t>Rider Fee</t>
  </si>
  <si>
    <t>Account Value (BoY) after fees</t>
  </si>
  <si>
    <t>Growth</t>
  </si>
  <si>
    <t>Lapse</t>
  </si>
  <si>
    <t>Maturity</t>
  </si>
  <si>
    <t>Account Value (EoY)</t>
  </si>
  <si>
    <t>Guarantee Value</t>
  </si>
  <si>
    <t>Acquisition Expenses</t>
  </si>
  <si>
    <t>Maintenance Expenses</t>
  </si>
  <si>
    <t>Revenue</t>
  </si>
  <si>
    <t>Expenses</t>
  </si>
  <si>
    <t>Guarantee Benefit</t>
  </si>
  <si>
    <t>Profit</t>
  </si>
  <si>
    <t>Nikkei 225 Index Return Assumption (Gross)</t>
  </si>
  <si>
    <t>GMAB Rider</t>
  </si>
  <si>
    <t>Guaranteed:</t>
  </si>
  <si>
    <t>100% of premium</t>
  </si>
  <si>
    <t>7 year</t>
  </si>
  <si>
    <t>Rider Charge (% of fund value)*</t>
  </si>
  <si>
    <t>Expense</t>
  </si>
  <si>
    <t>1st Year Acquisition expense (% of premium)</t>
  </si>
  <si>
    <t>Maintenance Expense per year</t>
  </si>
  <si>
    <t>Total</t>
  </si>
  <si>
    <t>GV @ year 7</t>
  </si>
  <si>
    <t>GMAB amount needed for 0 profit</t>
  </si>
  <si>
    <t>Account Value @ year 7 for target GMAB amount</t>
  </si>
  <si>
    <t>Account Value @ year 7 after fees before growth</t>
  </si>
  <si>
    <t>Required Return</t>
  </si>
  <si>
    <t>Question 4 (c)</t>
  </si>
  <si>
    <t xml:space="preserve">You are given the following information on the product:  </t>
  </si>
  <si>
    <t>M&amp;E Fee (% of fund value, charged at BoY)</t>
  </si>
  <si>
    <t>1% per annum</t>
  </si>
  <si>
    <t>Lapse Assumption (lapses occur at EoY)</t>
  </si>
  <si>
    <t>4% per annum</t>
  </si>
  <si>
    <t>Expected Nikkei 225 Index Return (years 1 – 6)</t>
  </si>
  <si>
    <t>6% per annum</t>
  </si>
  <si>
    <t>Expected Nikkei 225 Index Return (year 7)</t>
  </si>
  <si>
    <t>X%</t>
  </si>
  <si>
    <t>End of year 7</t>
  </si>
  <si>
    <t>Rider Fee (% of fund value, charged at BoY)</t>
  </si>
  <si>
    <t>Expenses (incurred at BoY)</t>
  </si>
  <si>
    <t>200 per annum</t>
  </si>
  <si>
    <t>Assume an interest rate of 0%</t>
  </si>
  <si>
    <t xml:space="preserve">(c)  (5 points)  Calculate the Expected Nikkei 225 Index Return in year 7 if </t>
  </si>
  <si>
    <t xml:space="preserve">      the present value of future profit YYG expects to earn for this product is 0. </t>
  </si>
  <si>
    <t xml:space="preserve">Show all work, including writing out relevant formulas used in any calculations. </t>
  </si>
  <si>
    <t xml:space="preserve">ANSWER: </t>
  </si>
  <si>
    <t>Question 4 (b)</t>
  </si>
  <si>
    <t>Response for part 4 (b) are to be provided in this tab.</t>
  </si>
  <si>
    <t>Responses for parts 4 (a) and 4 (c) are to be provided in the Word document.</t>
  </si>
  <si>
    <t>You are given projected reserves under 10 scenarios sets, which used scenario reduction techniques:</t>
  </si>
  <si>
    <t>Scenario Set #</t>
  </si>
  <si>
    <t>Reserves with minimum crediting rate guarantee</t>
  </si>
  <si>
    <t>Reserves without minimum crediting rate guarantee</t>
  </si>
  <si>
    <t>The closed form solution is 32.1 for the cost of guarantee</t>
  </si>
  <si>
    <r>
      <t>(b) (</t>
    </r>
    <r>
      <rPr>
        <i/>
        <sz val="12"/>
        <color theme="1"/>
        <rFont val="Times New Roman"/>
        <family val="1"/>
      </rPr>
      <t>3 points</t>
    </r>
    <r>
      <rPr>
        <sz val="12"/>
        <color theme="1"/>
        <rFont val="Times New Roman"/>
        <family val="1"/>
      </rPr>
      <t xml:space="preserve">) </t>
    </r>
  </si>
  <si>
    <r>
      <t>i)</t>
    </r>
    <r>
      <rPr>
        <sz val="7"/>
        <color theme="1"/>
        <rFont val="Times New Roman"/>
        <family val="1"/>
      </rPr>
      <t xml:space="preserve">                </t>
    </r>
    <r>
      <rPr>
        <sz val="12"/>
        <color theme="1"/>
        <rFont val="Times New Roman"/>
        <family val="1"/>
      </rPr>
      <t xml:space="preserve">Calculate the market-consistent value of the cost of guarantee.  </t>
    </r>
  </si>
  <si>
    <t>ANSWER:</t>
  </si>
  <si>
    <r>
      <t>ii)</t>
    </r>
    <r>
      <rPr>
        <sz val="7"/>
        <color theme="1"/>
        <rFont val="Times New Roman"/>
        <family val="1"/>
      </rPr>
      <t xml:space="preserve">              </t>
    </r>
    <r>
      <rPr>
        <sz val="12"/>
        <color theme="1"/>
        <rFont val="Times New Roman"/>
        <family val="1"/>
      </rPr>
      <t>Using a quantitative measure, analyze the appropriateness of the scenario reduction techniques.  Recommend changes if needed.</t>
    </r>
  </si>
  <si>
    <t>THE SOLUTION IS PROVIDED IN THE WORD DOCUMENT</t>
  </si>
  <si>
    <t>QUESTION 1 (a) (ii)</t>
  </si>
  <si>
    <t>Responses for parts  (a) (iii), (b), and (c) are to be provided in the Word document.</t>
  </si>
  <si>
    <t>Responses for part (a) (ii) are to be provided in this tab.</t>
  </si>
  <si>
    <t>Company HLC offers a variable annuity and is considering stochastic model options to project equity returns</t>
  </si>
  <si>
    <t>You are given the following information for a European call option:</t>
  </si>
  <si>
    <t>Variable</t>
  </si>
  <si>
    <t>Value</t>
  </si>
  <si>
    <t xml:space="preserve"> </t>
  </si>
  <si>
    <t>S(0), the current price of the underlying</t>
  </si>
  <si>
    <t>K, the strike price of the option</t>
  </si>
  <si>
    <t>T, the time until option maturity</t>
  </si>
  <si>
    <t>1 year</t>
  </si>
  <si>
    <t>𝜎, the volatility of the underlying</t>
  </si>
  <si>
    <t xml:space="preserve">d, the dividend rate of the underlying </t>
  </si>
  <si>
    <t xml:space="preserve">The following continuous-time Monte Carlo simulations were performed for the underlying stock price S(T), </t>
  </si>
  <si>
    <t>where S(T)=S(0) * exp[(r-𝜎2/2) * T + 𝜎 * ℇ * T1/2]</t>
  </si>
  <si>
    <t>Simulation</t>
  </si>
  <si>
    <r>
      <t>ℇ</t>
    </r>
    <r>
      <rPr>
        <b/>
        <vertAlign val="subscript"/>
        <sz val="12"/>
        <color theme="1"/>
        <rFont val="Times New Roman"/>
        <family val="1"/>
      </rPr>
      <t>i</t>
    </r>
  </si>
  <si>
    <r>
      <t>S</t>
    </r>
    <r>
      <rPr>
        <b/>
        <vertAlign val="subscript"/>
        <sz val="12"/>
        <color theme="1"/>
        <rFont val="Times New Roman"/>
        <family val="1"/>
      </rPr>
      <t>i</t>
    </r>
    <r>
      <rPr>
        <b/>
        <sz val="12"/>
        <color theme="1"/>
        <rFont val="Times New Roman"/>
        <family val="1"/>
      </rPr>
      <t>(1)</t>
    </r>
  </si>
  <si>
    <t>(a) With respect to the Monte Carlo simulation:</t>
  </si>
  <si>
    <t>(ii) Calculate the Monte Carlo sampling standard error of the estimated call option price</t>
  </si>
  <si>
    <t>Answer:</t>
  </si>
  <si>
    <t>The  solution is provided in the Word document</t>
  </si>
  <si>
    <t xml:space="preserve">Question 5 (c) </t>
  </si>
  <si>
    <t xml:space="preserve">XYZ’s ALM Department ran 50 simulations and provided the net present value </t>
  </si>
  <si>
    <t xml:space="preserve">(NPV) of Death Benefits for each scenario. Management proposes holding capital of </t>
  </si>
  <si>
    <t xml:space="preserve">400 million in addition to the average NPV of death benefits.  The data is provided in </t>
  </si>
  <si>
    <t>the excel file.</t>
  </si>
  <si>
    <t>Number of Simulations</t>
  </si>
  <si>
    <t>NPV Death Benefits</t>
  </si>
  <si>
    <r>
      <t>Assess if the proposed capital amount is sufficient to cover expected losses at the 90</t>
    </r>
    <r>
      <rPr>
        <vertAlign val="superscript"/>
        <sz val="12"/>
        <color theme="1"/>
        <rFont val="Times New Roman"/>
        <family val="1"/>
      </rPr>
      <t>th</t>
    </r>
    <r>
      <rPr>
        <sz val="12"/>
        <color theme="1"/>
        <rFont val="Times New Roman"/>
        <family val="1"/>
      </rPr>
      <t xml:space="preserve"> percentile.  Justify your answer.</t>
    </r>
  </si>
  <si>
    <t>Answer</t>
  </si>
  <si>
    <t>The solution is provided in the Word document.</t>
  </si>
  <si>
    <t>QUESTION 1 (a) (i)</t>
  </si>
  <si>
    <t>Responses for part (a) (i) are to be provided in this tab.</t>
  </si>
  <si>
    <t>(i) Calculate the Monte Carlo estimate of the call option</t>
  </si>
  <si>
    <t>THE ANSWER IS INCLUDED IN THE WORD DOCUMENT</t>
  </si>
  <si>
    <t>CFEFD Fall 2024 Question 3 (b)</t>
  </si>
  <si>
    <t xml:space="preserve">To respond to the CRO, data on Profit and Loss (P/L) observations and statistics from the models </t>
  </si>
  <si>
    <t xml:space="preserve">are analyzed over the 2nd half of 2023, which had 125 trading days. </t>
  </si>
  <si>
    <t xml:space="preserve">The current risk models assume P/L is normally distributed. </t>
  </si>
  <si>
    <t>Data is provided below:</t>
  </si>
  <si>
    <t>In 000s</t>
  </si>
  <si>
    <t>Risk Model Statistics</t>
  </si>
  <si>
    <t>Trading Day</t>
  </si>
  <si>
    <t>P/L
 Observations</t>
  </si>
  <si>
    <t>VaR 5%</t>
  </si>
  <si>
    <t>VaR 95%</t>
  </si>
  <si>
    <t>mean</t>
  </si>
  <si>
    <t>standard 
deviation</t>
  </si>
  <si>
    <t>i. Construct a backtesting chart based on the data at left.</t>
  </si>
  <si>
    <t>Chart creation steps:</t>
  </si>
  <si>
    <t>1. Select the data in the worksheet you would like to include in the chart.</t>
  </si>
  <si>
    <t>2. On the Insert tab, select recommended charts.</t>
  </si>
  <si>
    <t>3. Choose a chart style and select ok.</t>
  </si>
  <si>
    <t>ii. Interpret the results in the context of Darwin’s VA hedging program.</t>
  </si>
  <si>
    <t>CFEFD Fall 2024 Question 3 (b)-i solution</t>
  </si>
  <si>
    <t>i. Construct a backtesting chart based on the data on the left.</t>
  </si>
  <si>
    <t>ii. Answer for 3b(ii) is in the CP 312 Model Solution Word document</t>
  </si>
  <si>
    <t>CFEFD Fall 2024 Question 3 (c)-ii and iii</t>
  </si>
  <si>
    <t>ii. Transform the data to populate the two charts at right ---&gt;</t>
  </si>
  <si>
    <t>Do NOT add or delete rows or columns or the charts will not populate correctly</t>
  </si>
  <si>
    <t>These charts will auto-populate based on columns J, L, and N. Answer box for part iii is to the right --&gt;</t>
  </si>
  <si>
    <t xml:space="preserve">iii. Interpret the results of the Transformations for Darwin Life. </t>
  </si>
  <si>
    <t>Normal cdf value</t>
  </si>
  <si>
    <t>Lowest to highest</t>
  </si>
  <si>
    <t>Inverse standard Normal</t>
  </si>
  <si>
    <t>CFEFD Fall 2024 Question 3 (c)-ii solution</t>
  </si>
  <si>
    <t xml:space="preserve">CFEFD Spring 2024 Question 3 (b) </t>
  </si>
  <si>
    <t>Navigation</t>
  </si>
  <si>
    <t>John proposes a standard normal model with Rosenblatt Transformation for back testing.</t>
  </si>
  <si>
    <t>(c)-(i) Perform the Rosenblatt Transformation on the data provided below. Show your work.</t>
  </si>
  <si>
    <t>Data Source (251 Days)</t>
  </si>
  <si>
    <t>Perform the Rosenblatt Transformation below:</t>
  </si>
  <si>
    <t>(c)-(ii) Determine if the null hypothesis can be accepted. Justify your answer.</t>
  </si>
  <si>
    <t>Date</t>
  </si>
  <si>
    <t>Close/Last</t>
  </si>
  <si>
    <t>High</t>
  </si>
  <si>
    <t>Low</t>
  </si>
  <si>
    <t>P/L Forecasted Mean</t>
  </si>
  <si>
    <t>P/L Forecasted Volatility</t>
  </si>
  <si>
    <t>P/L</t>
  </si>
  <si>
    <t>Normal CDF Value</t>
  </si>
  <si>
    <t>Sorted P/L</t>
  </si>
  <si>
    <t>Sorted Normal CDF Value</t>
  </si>
  <si>
    <t>Define the null hypothesis and alternative hypothesis below.</t>
  </si>
  <si>
    <t>H0</t>
  </si>
  <si>
    <t>H1</t>
  </si>
  <si>
    <t>Determine if the null hypothesis can be accepted and justify your answer in box below.</t>
  </si>
  <si>
    <t>02/28/2023</t>
  </si>
  <si>
    <t>02/27/2023</t>
  </si>
  <si>
    <t>02/24/2023</t>
  </si>
  <si>
    <t>02/23/2023</t>
  </si>
  <si>
    <t>02/22/2023</t>
  </si>
  <si>
    <t>02/21/2023</t>
  </si>
  <si>
    <t>02/17/2023</t>
  </si>
  <si>
    <t>02/16/2023</t>
  </si>
  <si>
    <t>02/15/2023</t>
  </si>
  <si>
    <t>02/14/2023</t>
  </si>
  <si>
    <t>02/13/2023</t>
  </si>
  <si>
    <t>01/31/2023</t>
  </si>
  <si>
    <t>01/30/2023</t>
  </si>
  <si>
    <t>01/27/2023</t>
  </si>
  <si>
    <t>01/26/2023</t>
  </si>
  <si>
    <t>01/25/2023</t>
  </si>
  <si>
    <t>01/24/2023</t>
  </si>
  <si>
    <t>01/23/2023</t>
  </si>
  <si>
    <t>01/20/2023</t>
  </si>
  <si>
    <t>01/19/2023</t>
  </si>
  <si>
    <t>01/18/2023</t>
  </si>
  <si>
    <t>01/17/2023</t>
  </si>
  <si>
    <t>01/13/2023</t>
  </si>
  <si>
    <t>12/30/2022</t>
  </si>
  <si>
    <t>12/29/2022</t>
  </si>
  <si>
    <t>12/28/2022</t>
  </si>
  <si>
    <t>12/27/2022</t>
  </si>
  <si>
    <t>12/23/2022</t>
  </si>
  <si>
    <t>12/22/2022</t>
  </si>
  <si>
    <t>12/21/2022</t>
  </si>
  <si>
    <t>12/20/2022</t>
  </si>
  <si>
    <t>12/19/2022</t>
  </si>
  <si>
    <t>12/16/2022</t>
  </si>
  <si>
    <t>12/15/2022</t>
  </si>
  <si>
    <t>12/14/2022</t>
  </si>
  <si>
    <t>12/13/2022</t>
  </si>
  <si>
    <t>11/30/2022</t>
  </si>
  <si>
    <t>11/29/2022</t>
  </si>
  <si>
    <t>11/28/2022</t>
  </si>
  <si>
    <t>11/25/2022</t>
  </si>
  <si>
    <t>11/23/2022</t>
  </si>
  <si>
    <t>11/22/2022</t>
  </si>
  <si>
    <t>11/21/2022</t>
  </si>
  <si>
    <t>11/18/2022</t>
  </si>
  <si>
    <t>11/17/2022</t>
  </si>
  <si>
    <t>11/16/2022</t>
  </si>
  <si>
    <t>11/15/2022</t>
  </si>
  <si>
    <t>11/14/2022</t>
  </si>
  <si>
    <t>10/31/2022</t>
  </si>
  <si>
    <t>10/28/2022</t>
  </si>
  <si>
    <t>10/27/2022</t>
  </si>
  <si>
    <t>10/26/2022</t>
  </si>
  <si>
    <t>10/25/2022</t>
  </si>
  <si>
    <t>10/24/2022</t>
  </si>
  <si>
    <t>10/21/2022</t>
  </si>
  <si>
    <t>10/20/2022</t>
  </si>
  <si>
    <t>10/19/2022</t>
  </si>
  <si>
    <t>10/18/2022</t>
  </si>
  <si>
    <t>10/17/2022</t>
  </si>
  <si>
    <t>10/14/2022</t>
  </si>
  <si>
    <t>10/13/2022</t>
  </si>
  <si>
    <t>09/30/2022</t>
  </si>
  <si>
    <t>09/29/2022</t>
  </si>
  <si>
    <t>09/28/2022</t>
  </si>
  <si>
    <t>09/27/2022</t>
  </si>
  <si>
    <t>09/26/2022</t>
  </si>
  <si>
    <t>09/23/2022</t>
  </si>
  <si>
    <t>09/22/2022</t>
  </si>
  <si>
    <t>09/21/2022</t>
  </si>
  <si>
    <t>09/20/2022</t>
  </si>
  <si>
    <t>09/19/2022</t>
  </si>
  <si>
    <t>09/16/2022</t>
  </si>
  <si>
    <t>09/15/2022</t>
  </si>
  <si>
    <t>09/14/2022</t>
  </si>
  <si>
    <t>09/13/2022</t>
  </si>
  <si>
    <t>08/31/2022</t>
  </si>
  <si>
    <t>08/30/2022</t>
  </si>
  <si>
    <t>08/29/2022</t>
  </si>
  <si>
    <t>08/26/2022</t>
  </si>
  <si>
    <t>08/25/2022</t>
  </si>
  <si>
    <t>08/24/2022</t>
  </si>
  <si>
    <t>08/23/2022</t>
  </si>
  <si>
    <t>08/22/2022</t>
  </si>
  <si>
    <t>08/19/2022</t>
  </si>
  <si>
    <t>08/18/2022</t>
  </si>
  <si>
    <t>08/17/2022</t>
  </si>
  <si>
    <t>08/16/2022</t>
  </si>
  <si>
    <t>08/15/2022</t>
  </si>
  <si>
    <t>07/29/2022</t>
  </si>
  <si>
    <t>07/28/2022</t>
  </si>
  <si>
    <t>07/27/2022</t>
  </si>
  <si>
    <t>07/26/2022</t>
  </si>
  <si>
    <t>07/25/2022</t>
  </si>
  <si>
    <t>07/22/2022</t>
  </si>
  <si>
    <t>07/21/2022</t>
  </si>
  <si>
    <t>07/20/2022</t>
  </si>
  <si>
    <t>07/19/2022</t>
  </si>
  <si>
    <t>07/18/2022</t>
  </si>
  <si>
    <t>07/15/2022</t>
  </si>
  <si>
    <t>07/14/2022</t>
  </si>
  <si>
    <t>07/13/2022</t>
  </si>
  <si>
    <t>06/30/2022</t>
  </si>
  <si>
    <t>06/29/2022</t>
  </si>
  <si>
    <t>06/28/2022</t>
  </si>
  <si>
    <t>06/27/2022</t>
  </si>
  <si>
    <t>06/24/2022</t>
  </si>
  <si>
    <t>06/23/2022</t>
  </si>
  <si>
    <t>06/22/2022</t>
  </si>
  <si>
    <t>06/21/2022</t>
  </si>
  <si>
    <t>06/17/2022</t>
  </si>
  <si>
    <t>06/16/2022</t>
  </si>
  <si>
    <t>06/15/2022</t>
  </si>
  <si>
    <t>06/14/2022</t>
  </si>
  <si>
    <t>06/13/2022</t>
  </si>
  <si>
    <t>05/31/2022</t>
  </si>
  <si>
    <t>05/27/2022</t>
  </si>
  <si>
    <t>05/26/2022</t>
  </si>
  <si>
    <t>05/25/2022</t>
  </si>
  <si>
    <t>05/24/2022</t>
  </si>
  <si>
    <t>05/23/2022</t>
  </si>
  <si>
    <t>05/20/2022</t>
  </si>
  <si>
    <t>05/19/2022</t>
  </si>
  <si>
    <t>05/18/2022</t>
  </si>
  <si>
    <t>05/17/2022</t>
  </si>
  <si>
    <t>05/16/2022</t>
  </si>
  <si>
    <t>05/13/2022</t>
  </si>
  <si>
    <t>04/29/2022</t>
  </si>
  <si>
    <t>04/28/2022</t>
  </si>
  <si>
    <t>04/27/2022</t>
  </si>
  <si>
    <t>04/26/2022</t>
  </si>
  <si>
    <t>04/25/2022</t>
  </si>
  <si>
    <t>04/22/2022</t>
  </si>
  <si>
    <t>04/21/2022</t>
  </si>
  <si>
    <t>04/20/2022</t>
  </si>
  <si>
    <t>04/19/2022</t>
  </si>
  <si>
    <t>04/18/2022</t>
  </si>
  <si>
    <t>04/14/2022</t>
  </si>
  <si>
    <t>04/13/2022</t>
  </si>
  <si>
    <t>03/31/2022</t>
  </si>
  <si>
    <t>03/30/2022</t>
  </si>
  <si>
    <t>03/29/2022</t>
  </si>
  <si>
    <t>03/28/2022</t>
  </si>
  <si>
    <t>03/25/2022</t>
  </si>
  <si>
    <t>03/24/2022</t>
  </si>
  <si>
    <t>03/23/2022</t>
  </si>
  <si>
    <t>03/22/2022</t>
  </si>
  <si>
    <t>03/21/2022</t>
  </si>
  <si>
    <t>03/18/2022</t>
  </si>
  <si>
    <t>03/17/2022</t>
  </si>
  <si>
    <t>03/16/2022</t>
  </si>
  <si>
    <t>03/15/2022</t>
  </si>
  <si>
    <t>03/14/2022</t>
  </si>
  <si>
    <t>CFEFD Spring 2024 Question 3 (b) solution</t>
  </si>
  <si>
    <t>Transformed Data distributed as U(0,1)</t>
  </si>
  <si>
    <t>Transformed Data not distributed as U(0,1)</t>
  </si>
  <si>
    <t>Conclusion:</t>
  </si>
  <si>
    <t>The nul hypothesis is adequate as the lowest 10% falls between 0-0.1 generally, the transformed data are distributed as a standard U(0,1)</t>
  </si>
  <si>
    <t>CFEFD Fall 2023 Question 1 (c)-(ii)</t>
  </si>
  <si>
    <t>At a later date, you are tasked with conducting a Basic Frequency Backtest of the financial model’s daily end-of-day Profit and Loss. The results of the Backtest are below.</t>
  </si>
  <si>
    <t>Number of Days in Period</t>
  </si>
  <si>
    <t>Number of Observations with Profits above the Upper Risk Bound (VaR at the 5% confidence level)</t>
  </si>
  <si>
    <t>Number of Observations with Losses below the Lower Risk Bound (VaR at the 95% confidence level)</t>
  </si>
  <si>
    <t>(d)-(ii) Interpret the results of the Backtest from the table above.</t>
  </si>
  <si>
    <t xml:space="preserve">Solution for this question is  in the "CP 312 Curated Past Exam Solutions" Word document </t>
  </si>
  <si>
    <t>CFEFD Spring 2023 Question 5(d)</t>
  </si>
  <si>
    <t xml:space="preserve">1,000 calibration scenarios have been run in the selected proxy model, with the output provided. The results of the heavy model for the same 1,000 scenarios are also provided. </t>
  </si>
  <si>
    <t>Scenario 
Number</t>
  </si>
  <si>
    <t>Heavy  Model
Result ($MM)</t>
  </si>
  <si>
    <t>Proxy Model
Result ($MM)</t>
  </si>
  <si>
    <t xml:space="preserve">(i) Calculate the 1-in-200 VaR of the calibration scenarios. Show your work. </t>
  </si>
  <si>
    <t>1-in-200 VaR:</t>
  </si>
  <si>
    <t>Provide Calculation Details here:</t>
  </si>
  <si>
    <t xml:space="preserve">(ii) Calculate the 95th Percentile Error of the proxy model. Show your work. </t>
  </si>
  <si>
    <t>95th Percentile Error:</t>
  </si>
  <si>
    <t xml:space="preserve">CFEFD Spring 2023 Question 5(e) </t>
  </si>
  <si>
    <t>(e) Assess the appropriateness of the fit of the proxy model.</t>
  </si>
  <si>
    <t>CFEFD Spring 2023 Question 8(d)</t>
  </si>
  <si>
    <t>You are looking at the backtesting results of two models,
        • In your current model, you observed 93 instances where the net losses exceeded your risk tolerance.
        • In an industry model (based on 500 observations generated under a different distribution, but that uses the same risk tolerance metric), 
           you observed 62 instances where the net losses exceeded your risk tolerance.</t>
  </si>
  <si>
    <t>(i) Compare the two models based on backtesting results.</t>
  </si>
  <si>
    <t>(ii) Recommend the best model to use. Justify your recommendation.</t>
  </si>
  <si>
    <t>CFEFD Fall 2021 Question 6 - c</t>
  </si>
  <si>
    <t>You determined the formula structure of the proxy model to be as follows:</t>
  </si>
  <si>
    <t>Helpful Matrix inverse functionality information if matrix inverse table is accidentally changed:</t>
  </si>
  <si>
    <t>ctrl+shift+enter executes array formula in excel</t>
  </si>
  <si>
    <t>The following excel functions will be useful in the computation of this problem</t>
  </si>
  <si>
    <t>* TRANSPOSE - transpose of a matrix</t>
  </si>
  <si>
    <t>* MMULT - matrix multiplication</t>
  </si>
  <si>
    <t>Where Age Function is:</t>
  </si>
  <si>
    <t>* MINVERSE - inverse of a matrix</t>
  </si>
  <si>
    <t xml:space="preserve">Using the data provided in the Excel spreadsheet: </t>
  </si>
  <si>
    <t>(c)</t>
  </si>
  <si>
    <t>Calibrate the parameters of the proxy model using the unweighted Least Squares method. Show your work.</t>
  </si>
  <si>
    <t>(c) Provide final answer in the highlighted cells below:</t>
  </si>
  <si>
    <t>Betas:</t>
  </si>
  <si>
    <r>
      <rPr>
        <b/>
        <sz val="11"/>
        <rFont val="Calibri"/>
        <family val="2"/>
      </rPr>
      <t>β</t>
    </r>
    <r>
      <rPr>
        <b/>
        <sz val="9.9"/>
        <rFont val="Calibri"/>
        <family val="2"/>
      </rPr>
      <t>1</t>
    </r>
  </si>
  <si>
    <r>
      <t>β</t>
    </r>
    <r>
      <rPr>
        <b/>
        <sz val="9.9"/>
        <rFont val="Calibri"/>
        <family val="2"/>
      </rPr>
      <t>2</t>
    </r>
  </si>
  <si>
    <r>
      <t>β</t>
    </r>
    <r>
      <rPr>
        <b/>
        <sz val="9.9"/>
        <rFont val="Calibri"/>
        <family val="2"/>
      </rPr>
      <t>3</t>
    </r>
  </si>
  <si>
    <r>
      <t>β</t>
    </r>
    <r>
      <rPr>
        <b/>
        <sz val="9.9"/>
        <rFont val="Calibri"/>
        <family val="2"/>
      </rPr>
      <t>4</t>
    </r>
  </si>
  <si>
    <t xml:space="preserve">Data provided for this calibration: </t>
  </si>
  <si>
    <t xml:space="preserve">(c) Calculation: Provide calculation details in this section: </t>
  </si>
  <si>
    <t>(c) Optional: Candidate may use this box to provide commentary pertinent to their answer if needed.</t>
  </si>
  <si>
    <t>GAAP Reserve</t>
  </si>
  <si>
    <t>Attained Age</t>
  </si>
  <si>
    <t>Insured Volume('000)</t>
  </si>
  <si>
    <t>Ann. Prem</t>
  </si>
  <si>
    <t>Prem. Pay Period</t>
  </si>
  <si>
    <t>GENDER</t>
  </si>
  <si>
    <t>CSV</t>
  </si>
  <si>
    <t>X1</t>
  </si>
  <si>
    <t>X2</t>
  </si>
  <si>
    <t>X3</t>
  </si>
  <si>
    <t>X4</t>
  </si>
  <si>
    <t>XTX</t>
  </si>
  <si>
    <t>&lt;---Inputs for matrix inverse operation in next table. Do not change dimensions.</t>
  </si>
  <si>
    <t>M</t>
  </si>
  <si>
    <t>(XTX) ^ -1</t>
  </si>
  <si>
    <t xml:space="preserve">&lt;---This is prepopulated. Do not manipulate. </t>
  </si>
  <si>
    <t>XTy</t>
  </si>
  <si>
    <t>F</t>
  </si>
  <si>
    <t>Betas</t>
  </si>
  <si>
    <t>CFEFD Fall 2021 Question 6 - c solution</t>
  </si>
  <si>
    <t>CURATED PAST EXAM EXCEL FILES</t>
  </si>
  <si>
    <t>o</t>
  </si>
  <si>
    <t xml:space="preserve">These curated past exam items are intended to allow candidates to focus on past SOA fellowship assessments. These items are organized by topic and learning objective with relevant learning outcomes, source materials, and candidate commentary identified. We have included items that are relevant in the new course structure, and where feasible we have made updates to questions to make them relevant. </t>
  </si>
  <si>
    <t>This file contains the Excel components of the curated past exam questions and solution as applicable.  Candidates should start with the PDF files associated with this course's curated past exams.</t>
  </si>
  <si>
    <t>Candidate solutions other than those presented in this material, if appropriate for the context, could receive full marks. For interpretation items, solutions presented in these documents are not necessarily the only valid solutions.</t>
  </si>
  <si>
    <t>Learning Outcome Statements and supporting syllabus materials may have changed since each exam was administered. New assessment items are developed from the current Learning Outcome Statements and syllabus materials. The inclusion in these curated past exam questions of material that is no longer current does not bring such material into scope for current assessments.</t>
  </si>
  <si>
    <t>Thus, while we have made our best effort and conducted multiple reviews, alignment with the current system or choice of classification may not be perfect. Candidates with questions or ideas for improvement may reach out to education@soa.org.  We expect to make updates annually.</t>
  </si>
  <si>
    <t>Version 2025-1</t>
  </si>
  <si>
    <t>Updated: July 8, 2025</t>
  </si>
  <si>
    <t xml:space="preserve">Copyright © Society of Actuaries </t>
  </si>
  <si>
    <t>CP 312 - Model Development and Governance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</si>
</sst>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6" formatCode="&quot;$&quot;#,##0_);[Red]\(&quot;$&quot;#,##0\)"/>
    <numFmt numFmtId="44" formatCode="_(&quot;$&quot;* #,##0.00_);_(&quot;$&quot;* \(#,##0.00\);_(&quot;$&quot;* &quot;-&quot;??_);_(@_)"/>
    <numFmt numFmtId="43" formatCode="_(* #,##0.00_);_(* \(#,##0.00\);_(* &quot;-&quot;??_);_(@_)"/>
    <numFmt numFmtId="164" formatCode="0.0000"/>
    <numFmt numFmtId="165" formatCode="_(* #,##0_);_(* \(#,##0\);_(* &quot;-&quot;??_);_(@_)"/>
    <numFmt numFmtId="166" formatCode="0.0%"/>
    <numFmt numFmtId="167" formatCode="_-* #,##0.00_-;\-* #,##0.00_-;_-* &quot;-&quot;??_-;_-@_-"/>
    <numFmt numFmtId="168" formatCode="[$$-409]#,##0.00"/>
    <numFmt numFmtId="169" formatCode="&quot;$&quot;#,##0.00;[Red]\-&quot;$&quot;#,##0.00"/>
    <numFmt numFmtId="170" formatCode="#,##0.000"/>
    <numFmt numFmtId="171" formatCode="0.00;\-0.00"/>
  </numFmts>
  <fonts count="68" x14ac:knownFonts="1">
    <font>
      <sz val="10"/>
      <color theme="1"/>
      <name val="Arial"/>
      <family val="2"/>
    </font>
    <font>
      <sz val="11"/>
      <color theme="1"/>
      <name val="Calibri"/>
      <family val="2"/>
      <scheme val="minor"/>
    </font>
    <font>
      <sz val="11"/>
      <color theme="1"/>
      <name val="Calibri"/>
      <family val="2"/>
      <scheme val="minor"/>
    </font>
    <font>
      <sz val="10"/>
      <color theme="1"/>
      <name val="Arial"/>
      <family val="2"/>
    </font>
    <font>
      <sz val="10"/>
      <name val="Arial"/>
      <family val="2"/>
    </font>
    <font>
      <sz val="11"/>
      <color theme="1"/>
      <name val="Calibri"/>
      <family val="2"/>
      <scheme val="minor"/>
    </font>
    <font>
      <b/>
      <sz val="14"/>
      <color theme="1"/>
      <name val="Times New Roman"/>
      <family val="1"/>
    </font>
    <font>
      <sz val="12"/>
      <color theme="1"/>
      <name val="Times New Roman"/>
      <family val="1"/>
    </font>
    <font>
      <sz val="12"/>
      <color rgb="FF000000"/>
      <name val="Times New Roman"/>
      <family val="1"/>
    </font>
    <font>
      <b/>
      <sz val="12"/>
      <color theme="1"/>
      <name val="Times New Roman"/>
      <family val="1"/>
    </font>
    <font>
      <i/>
      <sz val="12"/>
      <color theme="1"/>
      <name val="Times New Roman"/>
      <family val="1"/>
    </font>
    <font>
      <sz val="7"/>
      <color theme="1"/>
      <name val="Times New Roman"/>
      <family val="1"/>
    </font>
    <font>
      <b/>
      <sz val="10"/>
      <color theme="1"/>
      <name val="Arial"/>
      <family val="2"/>
    </font>
    <font>
      <b/>
      <sz val="14"/>
      <color rgb="FF002060"/>
      <name val="Times New Roman"/>
      <family val="1"/>
    </font>
    <font>
      <b/>
      <sz val="12"/>
      <color rgb="FF002060"/>
      <name val="Times New Roman"/>
      <family val="1"/>
    </font>
    <font>
      <i/>
      <sz val="11"/>
      <color theme="1"/>
      <name val="Calibri"/>
      <family val="2"/>
      <scheme val="minor"/>
    </font>
    <font>
      <b/>
      <vertAlign val="subscript"/>
      <sz val="12"/>
      <color theme="1"/>
      <name val="Times New Roman"/>
      <family val="1"/>
    </font>
    <font>
      <b/>
      <sz val="11"/>
      <color theme="1"/>
      <name val="Calibri"/>
      <family val="2"/>
      <scheme val="minor"/>
    </font>
    <font>
      <sz val="12"/>
      <name val="Times New Roman"/>
      <family val="1"/>
    </font>
    <font>
      <vertAlign val="superscript"/>
      <sz val="12"/>
      <color theme="1"/>
      <name val="Times New Roman"/>
      <family val="1"/>
    </font>
    <font>
      <sz val="11"/>
      <color rgb="FFFF0000"/>
      <name val="Calibri"/>
      <family val="2"/>
      <scheme val="minor"/>
    </font>
    <font>
      <b/>
      <sz val="12"/>
      <color rgb="FF0070C0"/>
      <name val="Calibri"/>
      <family val="2"/>
      <scheme val="minor"/>
    </font>
    <font>
      <b/>
      <sz val="11"/>
      <color rgb="FF0070C0"/>
      <name val="Calibri"/>
      <family val="2"/>
      <scheme val="minor"/>
    </font>
    <font>
      <b/>
      <i/>
      <sz val="11"/>
      <color rgb="FFFF0000"/>
      <name val="Calibri"/>
      <family val="2"/>
      <scheme val="minor"/>
    </font>
    <font>
      <sz val="10"/>
      <name val="Times New Roman"/>
      <family val="1"/>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sz val="8"/>
      <color theme="1"/>
      <name val="Arial"/>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sz val="12"/>
      <color indexed="8"/>
      <name val="Verdana"/>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2"/>
      <color theme="1"/>
      <name val="Calibri"/>
      <family val="2"/>
      <scheme val="minor"/>
    </font>
    <font>
      <u/>
      <sz val="11"/>
      <color theme="10"/>
      <name val="Calibri"/>
      <family val="2"/>
      <scheme val="minor"/>
    </font>
    <font>
      <b/>
      <sz val="11"/>
      <name val="Calibri"/>
      <family val="2"/>
      <scheme val="minor"/>
    </font>
    <font>
      <sz val="11"/>
      <name val="Calibri"/>
      <family val="2"/>
      <scheme val="minor"/>
    </font>
    <font>
      <b/>
      <u/>
      <sz val="11"/>
      <name val="Calibri"/>
      <family val="2"/>
      <scheme val="minor"/>
    </font>
    <font>
      <u/>
      <sz val="10"/>
      <color indexed="12"/>
      <name val="Arial"/>
      <family val="2"/>
    </font>
    <font>
      <sz val="10"/>
      <color indexed="8"/>
      <name val="Arial"/>
      <family val="2"/>
    </font>
    <font>
      <sz val="10"/>
      <name val="MS Sans Serif"/>
      <family val="2"/>
    </font>
    <font>
      <sz val="10"/>
      <name val="Univers Condensed"/>
      <family val="2"/>
    </font>
    <font>
      <b/>
      <sz val="11"/>
      <color rgb="FFFF0000"/>
      <name val="Calibri"/>
      <family val="2"/>
      <scheme val="minor"/>
    </font>
    <font>
      <b/>
      <u/>
      <sz val="12"/>
      <color theme="1"/>
      <name val="Calibri"/>
      <family val="2"/>
      <scheme val="minor"/>
    </font>
    <font>
      <b/>
      <u/>
      <sz val="11"/>
      <color theme="1"/>
      <name val="Calibri"/>
      <family val="2"/>
      <scheme val="minor"/>
    </font>
    <font>
      <b/>
      <sz val="14"/>
      <color rgb="FF0070C0"/>
      <name val="Calibri"/>
      <family val="2"/>
      <scheme val="minor"/>
    </font>
    <font>
      <b/>
      <i/>
      <sz val="11"/>
      <name val="Calibri"/>
      <family val="2"/>
      <scheme val="minor"/>
    </font>
    <font>
      <sz val="12"/>
      <name val="Calibri"/>
      <family val="2"/>
      <scheme val="minor"/>
    </font>
    <font>
      <sz val="11"/>
      <color rgb="FF002060"/>
      <name val="Calibri"/>
      <family val="2"/>
      <scheme val="minor"/>
    </font>
    <font>
      <b/>
      <sz val="11"/>
      <name val="Calibri"/>
      <family val="2"/>
    </font>
    <font>
      <b/>
      <sz val="9.9"/>
      <name val="Calibri"/>
      <family val="2"/>
    </font>
    <font>
      <b/>
      <i/>
      <sz val="11"/>
      <color theme="1"/>
      <name val="Calibri"/>
      <family val="2"/>
      <scheme val="minor"/>
    </font>
    <font>
      <b/>
      <sz val="26"/>
      <color theme="4"/>
      <name val="Calibri Light"/>
      <family val="2"/>
    </font>
    <font>
      <sz val="11"/>
      <color theme="4"/>
      <name val="Calibri"/>
      <family val="2"/>
      <scheme val="minor"/>
    </font>
    <font>
      <sz val="16"/>
      <color theme="4"/>
      <name val="Calibri Light"/>
      <family val="2"/>
      <scheme val="major"/>
    </font>
    <font>
      <sz val="11"/>
      <name val="Aptos Narrow"/>
      <family val="2"/>
    </font>
    <font>
      <sz val="10"/>
      <color theme="1"/>
      <name val="Calibri"/>
      <family val="2"/>
      <scheme val="minor"/>
    </font>
  </fonts>
  <fills count="34">
    <fill>
      <patternFill patternType="none"/>
    </fill>
    <fill>
      <patternFill patternType="gray125"/>
    </fill>
    <fill>
      <patternFill patternType="solid">
        <fgColor theme="0" tint="-4.9989318521683403E-2"/>
        <bgColor indexed="64"/>
      </patternFill>
    </fill>
    <fill>
      <patternFill patternType="solid">
        <fgColor rgb="FFFFFF00"/>
        <bgColor indexed="64"/>
      </patternFill>
    </fill>
    <fill>
      <patternFill patternType="solid">
        <fgColor theme="2"/>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rgb="FFFFC000"/>
        <bgColor indexed="64"/>
      </patternFill>
    </fill>
    <fill>
      <patternFill patternType="solid">
        <fgColor rgb="FF00B050"/>
        <bgColor indexed="64"/>
      </patternFill>
    </fill>
    <fill>
      <patternFill patternType="solid">
        <fgColor theme="7" tint="0.59999389629810485"/>
        <bgColor indexed="64"/>
      </patternFill>
    </fill>
    <fill>
      <patternFill patternType="solid">
        <fgColor theme="6" tint="0.59999389629810485"/>
        <bgColor indexed="64"/>
      </patternFill>
    </fill>
  </fills>
  <borders count="37">
    <border>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rgb="FF000000"/>
      </right>
      <top style="medium">
        <color indexed="64"/>
      </top>
      <bottom style="medium">
        <color indexed="64"/>
      </bottom>
      <diagonal/>
    </border>
    <border>
      <left style="thin">
        <color auto="1"/>
      </left>
      <right/>
      <top style="thin">
        <color auto="1"/>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diagonal/>
    </border>
  </borders>
  <cellStyleXfs count="149">
    <xf numFmtId="0" fontId="0" fillId="0" borderId="0"/>
    <xf numFmtId="9" fontId="3" fillId="0" borderId="0" applyFont="0" applyFill="0" applyBorder="0" applyAlignment="0" applyProtection="0"/>
    <xf numFmtId="0" fontId="4" fillId="0" borderId="0"/>
    <xf numFmtId="0" fontId="5" fillId="0" borderId="0"/>
    <xf numFmtId="43" fontId="5"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4" fillId="0" borderId="0"/>
    <xf numFmtId="0" fontId="24" fillId="0" borderId="0"/>
    <xf numFmtId="0" fontId="24" fillId="0" borderId="0"/>
    <xf numFmtId="0" fontId="25" fillId="7" borderId="0" applyNumberFormat="0" applyBorder="0" applyAlignment="0" applyProtection="0"/>
    <xf numFmtId="0" fontId="25" fillId="8" borderId="0" applyNumberFormat="0" applyBorder="0" applyAlignment="0" applyProtection="0"/>
    <xf numFmtId="0" fontId="25" fillId="9"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5" fillId="14" borderId="0" applyNumberFormat="0" applyBorder="0" applyAlignment="0" applyProtection="0"/>
    <xf numFmtId="0" fontId="25" fillId="15" borderId="0" applyNumberFormat="0" applyBorder="0" applyAlignment="0" applyProtection="0"/>
    <xf numFmtId="0" fontId="25" fillId="10" borderId="0" applyNumberFormat="0" applyBorder="0" applyAlignment="0" applyProtection="0"/>
    <xf numFmtId="0" fontId="25" fillId="13" borderId="0" applyNumberFormat="0" applyBorder="0" applyAlignment="0" applyProtection="0"/>
    <xf numFmtId="0" fontId="25" fillId="16" borderId="0" applyNumberFormat="0" applyBorder="0" applyAlignment="0" applyProtection="0"/>
    <xf numFmtId="0" fontId="26" fillId="17" borderId="0" applyNumberFormat="0" applyBorder="0" applyAlignment="0" applyProtection="0"/>
    <xf numFmtId="0" fontId="26" fillId="14" borderId="0" applyNumberFormat="0" applyBorder="0" applyAlignment="0" applyProtection="0"/>
    <xf numFmtId="0" fontId="26" fillId="15" borderId="0" applyNumberFormat="0" applyBorder="0" applyAlignment="0" applyProtection="0"/>
    <xf numFmtId="0" fontId="26" fillId="18" borderId="0" applyNumberFormat="0" applyBorder="0" applyAlignment="0" applyProtection="0"/>
    <xf numFmtId="0" fontId="26" fillId="19" borderId="0" applyNumberFormat="0" applyBorder="0" applyAlignment="0" applyProtection="0"/>
    <xf numFmtId="0" fontId="26" fillId="20" borderId="0" applyNumberFormat="0" applyBorder="0" applyAlignment="0" applyProtection="0"/>
    <xf numFmtId="0" fontId="26" fillId="21" borderId="0" applyNumberFormat="0" applyBorder="0" applyAlignment="0" applyProtection="0"/>
    <xf numFmtId="0" fontId="26" fillId="22" borderId="0" applyNumberFormat="0" applyBorder="0" applyAlignment="0" applyProtection="0"/>
    <xf numFmtId="0" fontId="26" fillId="23" borderId="0" applyNumberFormat="0" applyBorder="0" applyAlignment="0" applyProtection="0"/>
    <xf numFmtId="0" fontId="26" fillId="18" borderId="0" applyNumberFormat="0" applyBorder="0" applyAlignment="0" applyProtection="0"/>
    <xf numFmtId="0" fontId="26" fillId="19" borderId="0" applyNumberFormat="0" applyBorder="0" applyAlignment="0" applyProtection="0"/>
    <xf numFmtId="0" fontId="26" fillId="24" borderId="0" applyNumberFormat="0" applyBorder="0" applyAlignment="0" applyProtection="0"/>
    <xf numFmtId="0" fontId="27" fillId="8" borderId="0" applyNumberFormat="0" applyBorder="0" applyAlignment="0" applyProtection="0"/>
    <xf numFmtId="0" fontId="28" fillId="25" borderId="23" applyNumberFormat="0" applyAlignment="0" applyProtection="0"/>
    <xf numFmtId="0" fontId="29" fillId="26" borderId="24" applyNumberFormat="0" applyAlignment="0" applyProtection="0"/>
    <xf numFmtId="167" fontId="2" fillId="0" borderId="0" applyFont="0" applyFill="0" applyBorder="0" applyAlignment="0" applyProtection="0"/>
    <xf numFmtId="167" fontId="2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0" fillId="0" borderId="0" applyFont="0" applyFill="0" applyBorder="0" applyAlignment="0" applyProtection="0"/>
    <xf numFmtId="167"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31" fillId="0" borderId="0" applyNumberFormat="0" applyFill="0" applyBorder="0" applyAlignment="0" applyProtection="0"/>
    <xf numFmtId="0" fontId="32" fillId="9" borderId="0" applyNumberFormat="0" applyBorder="0" applyAlignment="0" applyProtection="0"/>
    <xf numFmtId="0" fontId="33" fillId="0" borderId="25" applyNumberFormat="0" applyFill="0" applyAlignment="0" applyProtection="0"/>
    <xf numFmtId="0" fontId="34" fillId="0" borderId="26" applyNumberFormat="0" applyFill="0" applyAlignment="0" applyProtection="0"/>
    <xf numFmtId="0" fontId="35" fillId="0" borderId="27" applyNumberFormat="0" applyFill="0" applyAlignment="0" applyProtection="0"/>
    <xf numFmtId="0" fontId="35" fillId="0" borderId="0" applyNumberFormat="0" applyFill="0" applyBorder="0" applyAlignment="0" applyProtection="0"/>
    <xf numFmtId="0" fontId="36" fillId="12" borderId="23" applyNumberFormat="0" applyAlignment="0" applyProtection="0"/>
    <xf numFmtId="0" fontId="37" fillId="0" borderId="28" applyNumberFormat="0" applyFill="0" applyAlignment="0" applyProtection="0"/>
    <xf numFmtId="0" fontId="38" fillId="27" borderId="0" applyNumberFormat="0" applyBorder="0" applyAlignment="0" applyProtection="0"/>
    <xf numFmtId="0" fontId="2" fillId="0" borderId="0"/>
    <xf numFmtId="0" fontId="39" fillId="0" borderId="0" applyNumberFormat="0" applyFill="0" applyBorder="0" applyProtection="0">
      <alignment vertical="top" wrapText="1"/>
    </xf>
    <xf numFmtId="0" fontId="4" fillId="0" borderId="0"/>
    <xf numFmtId="0" fontId="4" fillId="0" borderId="0"/>
    <xf numFmtId="0" fontId="25" fillId="0" borderId="0"/>
    <xf numFmtId="0" fontId="4" fillId="0" borderId="0"/>
    <xf numFmtId="0" fontId="4" fillId="0" borderId="0"/>
    <xf numFmtId="0" fontId="4"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28" borderId="29" applyNumberFormat="0" applyFont="0" applyAlignment="0" applyProtection="0"/>
    <xf numFmtId="0" fontId="40" fillId="25" borderId="30" applyNumberFormat="0" applyAlignment="0" applyProtection="0"/>
    <xf numFmtId="9" fontId="25"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2" fillId="0" borderId="0" applyFont="0" applyFill="0" applyBorder="0" applyAlignment="0" applyProtection="0"/>
    <xf numFmtId="0" fontId="41" fillId="0" borderId="0" applyNumberFormat="0" applyFill="0" applyBorder="0" applyAlignment="0" applyProtection="0"/>
    <xf numFmtId="0" fontId="42" fillId="0" borderId="31" applyNumberFormat="0" applyFill="0" applyAlignment="0" applyProtection="0"/>
    <xf numFmtId="0" fontId="43" fillId="0" borderId="0" applyNumberFormat="0" applyFill="0" applyBorder="0" applyAlignment="0" applyProtection="0"/>
    <xf numFmtId="0" fontId="44" fillId="0" borderId="0"/>
    <xf numFmtId="0" fontId="45" fillId="0" borderId="0" applyNumberFormat="0" applyFill="0" applyBorder="0" applyAlignment="0" applyProtection="0"/>
    <xf numFmtId="0" fontId="4" fillId="0" borderId="0"/>
    <xf numFmtId="0" fontId="49" fillId="0" borderId="0" applyNumberFormat="0" applyFill="0" applyBorder="0" applyAlignment="0" applyProtection="0">
      <alignment vertical="top"/>
      <protection locked="0"/>
    </xf>
    <xf numFmtId="0" fontId="2" fillId="0" borderId="0"/>
    <xf numFmtId="43" fontId="2" fillId="0" borderId="0" applyFont="0" applyFill="0" applyBorder="0" applyAlignment="0" applyProtection="0"/>
    <xf numFmtId="9" fontId="2" fillId="0" borderId="0" applyFont="0" applyFill="0" applyBorder="0" applyAlignment="0" applyProtection="0"/>
    <xf numFmtId="0" fontId="4" fillId="0" borderId="0"/>
    <xf numFmtId="0" fontId="4" fillId="0" borderId="0"/>
    <xf numFmtId="167" fontId="4" fillId="0" borderId="0" applyFont="0" applyFill="0" applyBorder="0" applyAlignment="0" applyProtection="0"/>
    <xf numFmtId="0" fontId="4" fillId="0" borderId="0"/>
    <xf numFmtId="0" fontId="51" fillId="0" borderId="0"/>
    <xf numFmtId="0" fontId="52" fillId="0" borderId="0">
      <alignment vertical="top"/>
    </xf>
    <xf numFmtId="0" fontId="51" fillId="0" borderId="0"/>
    <xf numFmtId="0" fontId="51" fillId="0" borderId="0"/>
    <xf numFmtId="0" fontId="51" fillId="0" borderId="0"/>
    <xf numFmtId="0" fontId="51" fillId="0" borderId="0"/>
    <xf numFmtId="0" fontId="50" fillId="0" borderId="0">
      <alignment vertical="top"/>
    </xf>
    <xf numFmtId="0" fontId="4" fillId="0" borderId="0"/>
    <xf numFmtId="168" fontId="4" fillId="0" borderId="0"/>
    <xf numFmtId="0" fontId="25" fillId="0" borderId="0"/>
    <xf numFmtId="0" fontId="4" fillId="0" borderId="0"/>
    <xf numFmtId="0" fontId="50" fillId="0" borderId="0">
      <alignment vertical="top"/>
    </xf>
    <xf numFmtId="0" fontId="50" fillId="0" borderId="0">
      <alignment vertical="top"/>
    </xf>
    <xf numFmtId="0" fontId="52" fillId="0" borderId="0">
      <alignment vertical="top"/>
    </xf>
    <xf numFmtId="0" fontId="52" fillId="0" borderId="0">
      <alignment vertical="top"/>
    </xf>
    <xf numFmtId="0" fontId="52" fillId="0" borderId="0">
      <alignment vertical="top"/>
    </xf>
    <xf numFmtId="0" fontId="4" fillId="0" borderId="0">
      <alignment vertical="center"/>
    </xf>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50" fillId="0" borderId="0"/>
    <xf numFmtId="9" fontId="25"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9" fontId="2" fillId="0" borderId="0" applyFont="0" applyFill="0" applyBorder="0" applyAlignment="0" applyProtection="0"/>
    <xf numFmtId="0" fontId="4" fillId="0" borderId="0"/>
    <xf numFmtId="0" fontId="1" fillId="0" borderId="0"/>
  </cellStyleXfs>
  <cellXfs count="291">
    <xf numFmtId="0" fontId="0" fillId="0" borderId="0" xfId="0"/>
    <xf numFmtId="0" fontId="4" fillId="0" borderId="0" xfId="2"/>
    <xf numFmtId="0" fontId="5" fillId="0" borderId="1" xfId="3" applyBorder="1" applyAlignment="1">
      <alignment vertical="center" wrapText="1"/>
    </xf>
    <xf numFmtId="6" fontId="5" fillId="0" borderId="2" xfId="3" applyNumberFormat="1" applyBorder="1" applyAlignment="1">
      <alignment horizontal="center" vertical="center" wrapText="1"/>
    </xf>
    <xf numFmtId="0" fontId="5" fillId="0" borderId="3" xfId="3" applyBorder="1" applyAlignment="1">
      <alignment vertical="center" wrapText="1"/>
    </xf>
    <xf numFmtId="9" fontId="5" fillId="0" borderId="4" xfId="3" applyNumberFormat="1" applyBorder="1" applyAlignment="1">
      <alignment horizontal="center" vertical="center" wrapText="1"/>
    </xf>
    <xf numFmtId="164" fontId="4" fillId="0" borderId="0" xfId="2" applyNumberFormat="1"/>
    <xf numFmtId="165" fontId="4" fillId="0" borderId="0" xfId="2" applyNumberFormat="1"/>
    <xf numFmtId="165" fontId="4" fillId="0" borderId="0" xfId="4" applyNumberFormat="1" applyFont="1"/>
    <xf numFmtId="1" fontId="4" fillId="0" borderId="0" xfId="2" applyNumberFormat="1"/>
    <xf numFmtId="0" fontId="5" fillId="0" borderId="4" xfId="3" applyBorder="1" applyAlignment="1">
      <alignment horizontal="center" vertical="center" wrapText="1"/>
    </xf>
    <xf numFmtId="0" fontId="5" fillId="0" borderId="5" xfId="3" applyBorder="1" applyAlignment="1">
      <alignment vertical="center" wrapText="1"/>
    </xf>
    <xf numFmtId="6" fontId="5" fillId="0" borderId="6" xfId="3" applyNumberFormat="1" applyBorder="1" applyAlignment="1">
      <alignment horizontal="center" vertical="center" wrapText="1"/>
    </xf>
    <xf numFmtId="10" fontId="4" fillId="0" borderId="0" xfId="2" applyNumberFormat="1"/>
    <xf numFmtId="166" fontId="4" fillId="3" borderId="0" xfId="1" applyNumberFormat="1" applyFont="1" applyFill="1"/>
    <xf numFmtId="0" fontId="6" fillId="4" borderId="0" xfId="0" applyFont="1" applyFill="1" applyAlignment="1">
      <alignment vertical="center"/>
    </xf>
    <xf numFmtId="0" fontId="7" fillId="4" borderId="0" xfId="0" applyFont="1" applyFill="1"/>
    <xf numFmtId="0" fontId="7" fillId="0" borderId="0" xfId="0" applyFont="1"/>
    <xf numFmtId="0" fontId="7" fillId="4" borderId="0" xfId="0" applyFont="1" applyFill="1" applyAlignment="1">
      <alignment vertical="center"/>
    </xf>
    <xf numFmtId="0" fontId="0" fillId="4" borderId="0" xfId="0" applyFill="1"/>
    <xf numFmtId="0" fontId="8" fillId="4" borderId="7" xfId="0" applyFont="1" applyFill="1" applyBorder="1" applyAlignment="1">
      <alignment vertical="center" wrapText="1"/>
    </xf>
    <xf numFmtId="3" fontId="8" fillId="4" borderId="8" xfId="0" applyNumberFormat="1" applyFont="1" applyFill="1" applyBorder="1" applyAlignment="1">
      <alignment horizontal="center" vertical="center" wrapText="1"/>
    </xf>
    <xf numFmtId="0" fontId="8" fillId="4" borderId="9" xfId="0" applyFont="1" applyFill="1" applyBorder="1" applyAlignment="1">
      <alignment vertical="center" wrapText="1"/>
    </xf>
    <xf numFmtId="0" fontId="8" fillId="4" borderId="10" xfId="0" applyFont="1" applyFill="1" applyBorder="1" applyAlignment="1">
      <alignment horizontal="center" vertical="center" wrapText="1"/>
    </xf>
    <xf numFmtId="9" fontId="8" fillId="4" borderId="10" xfId="0" applyNumberFormat="1" applyFont="1" applyFill="1" applyBorder="1" applyAlignment="1">
      <alignment horizontal="center" vertical="center" wrapText="1"/>
    </xf>
    <xf numFmtId="0" fontId="9" fillId="2" borderId="0" xfId="0" applyFont="1" applyFill="1" applyAlignment="1">
      <alignment vertical="center"/>
    </xf>
    <xf numFmtId="0" fontId="7" fillId="2" borderId="0" xfId="0" applyFont="1" applyFill="1"/>
    <xf numFmtId="0" fontId="9" fillId="2" borderId="0" xfId="0" applyFont="1" applyFill="1"/>
    <xf numFmtId="0" fontId="7" fillId="2" borderId="0" xfId="0" applyFont="1" applyFill="1" applyAlignment="1">
      <alignment vertical="center"/>
    </xf>
    <xf numFmtId="0" fontId="0" fillId="2" borderId="0" xfId="0" applyFill="1"/>
    <xf numFmtId="0" fontId="9" fillId="2" borderId="7" xfId="0" applyFont="1" applyFill="1" applyBorder="1" applyAlignment="1">
      <alignment horizontal="center" vertical="center" wrapText="1"/>
    </xf>
    <xf numFmtId="0" fontId="9" fillId="2" borderId="8" xfId="0" applyFont="1" applyFill="1" applyBorder="1" applyAlignment="1">
      <alignment horizontal="center" vertical="center" wrapText="1"/>
    </xf>
    <xf numFmtId="0" fontId="0" fillId="2" borderId="0" xfId="0" applyFill="1" applyAlignment="1">
      <alignment wrapText="1"/>
    </xf>
    <xf numFmtId="0" fontId="0" fillId="0" borderId="0" xfId="0" applyAlignment="1">
      <alignment wrapText="1"/>
    </xf>
    <xf numFmtId="0" fontId="7" fillId="2" borderId="9"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7" fillId="2" borderId="0" xfId="0" applyFont="1" applyFill="1" applyAlignment="1">
      <alignment horizontal="left" vertical="center" indent="10"/>
    </xf>
    <xf numFmtId="0" fontId="7" fillId="0" borderId="0" xfId="0" applyFont="1" applyAlignment="1">
      <alignment vertical="center"/>
    </xf>
    <xf numFmtId="0" fontId="12" fillId="0" borderId="0" xfId="0" applyFont="1"/>
    <xf numFmtId="0" fontId="13" fillId="5" borderId="0" xfId="0" applyFont="1" applyFill="1"/>
    <xf numFmtId="0" fontId="0" fillId="5" borderId="0" xfId="0" applyFill="1"/>
    <xf numFmtId="0" fontId="14" fillId="5" borderId="0" xfId="0" applyFont="1" applyFill="1"/>
    <xf numFmtId="0" fontId="15" fillId="5" borderId="0" xfId="0" applyFont="1" applyFill="1"/>
    <xf numFmtId="0" fontId="9" fillId="5" borderId="0" xfId="0" applyFont="1" applyFill="1"/>
    <xf numFmtId="0" fontId="7" fillId="5" borderId="0" xfId="0" applyFont="1" applyFill="1"/>
    <xf numFmtId="0" fontId="7" fillId="5" borderId="0" xfId="0" applyFont="1" applyFill="1" applyAlignment="1">
      <alignment vertical="center"/>
    </xf>
    <xf numFmtId="0" fontId="9" fillId="5" borderId="7" xfId="0" applyFont="1" applyFill="1" applyBorder="1" applyAlignment="1">
      <alignment horizontal="center" vertical="center"/>
    </xf>
    <xf numFmtId="0" fontId="9" fillId="5" borderId="8" xfId="0" applyFont="1" applyFill="1" applyBorder="1" applyAlignment="1">
      <alignment horizontal="center" vertical="center"/>
    </xf>
    <xf numFmtId="0" fontId="7" fillId="5" borderId="9" xfId="0" applyFont="1" applyFill="1" applyBorder="1" applyAlignment="1">
      <alignment vertical="center"/>
    </xf>
    <xf numFmtId="0" fontId="7" fillId="5" borderId="10" xfId="0" applyFont="1" applyFill="1" applyBorder="1" applyAlignment="1">
      <alignment horizontal="center" vertical="center"/>
    </xf>
    <xf numFmtId="166" fontId="7" fillId="5" borderId="10" xfId="0" applyNumberFormat="1" applyFont="1" applyFill="1" applyBorder="1" applyAlignment="1">
      <alignment horizontal="center" vertical="center"/>
    </xf>
    <xf numFmtId="9" fontId="7" fillId="5" borderId="10" xfId="0" applyNumberFormat="1" applyFont="1" applyFill="1" applyBorder="1" applyAlignment="1">
      <alignment horizontal="center" vertical="center"/>
    </xf>
    <xf numFmtId="0" fontId="9" fillId="5" borderId="7" xfId="0" applyFont="1" applyFill="1" applyBorder="1" applyAlignment="1">
      <alignment horizontal="center" vertical="center" wrapText="1"/>
    </xf>
    <xf numFmtId="0" fontId="9" fillId="5" borderId="8" xfId="0" applyFont="1" applyFill="1" applyBorder="1" applyAlignment="1">
      <alignment horizontal="center" vertical="center" wrapText="1"/>
    </xf>
    <xf numFmtId="0" fontId="7" fillId="5" borderId="9" xfId="0" applyFont="1" applyFill="1" applyBorder="1" applyAlignment="1">
      <alignment horizontal="center" vertical="center" wrapText="1"/>
    </xf>
    <xf numFmtId="164" fontId="7" fillId="5" borderId="10" xfId="0" applyNumberFormat="1" applyFont="1" applyFill="1" applyBorder="1" applyAlignment="1">
      <alignment horizontal="center" vertical="center" wrapText="1"/>
    </xf>
    <xf numFmtId="2" fontId="7" fillId="5" borderId="10" xfId="0" applyNumberFormat="1" applyFont="1" applyFill="1" applyBorder="1" applyAlignment="1">
      <alignment horizontal="center" vertical="center" wrapText="1"/>
    </xf>
    <xf numFmtId="0" fontId="9" fillId="0" borderId="0" xfId="0" applyFont="1"/>
    <xf numFmtId="0" fontId="7" fillId="5" borderId="0" xfId="0" applyFont="1" applyFill="1" applyAlignment="1">
      <alignment horizontal="left" vertical="center"/>
    </xf>
    <xf numFmtId="0" fontId="18" fillId="5" borderId="0" xfId="2" applyFont="1" applyFill="1"/>
    <xf numFmtId="0" fontId="18" fillId="5" borderId="0" xfId="2" applyFont="1" applyFill="1" applyAlignment="1">
      <alignment horizontal="center"/>
    </xf>
    <xf numFmtId="43" fontId="18" fillId="5" borderId="0" xfId="2" applyNumberFormat="1" applyFont="1" applyFill="1"/>
    <xf numFmtId="0" fontId="17" fillId="5" borderId="0" xfId="0" applyFont="1" applyFill="1"/>
    <xf numFmtId="0" fontId="21" fillId="0" borderId="0" xfId="0" applyFont="1"/>
    <xf numFmtId="0" fontId="22" fillId="0" borderId="0" xfId="0" applyFont="1"/>
    <xf numFmtId="0" fontId="0" fillId="6" borderId="0" xfId="0" applyFill="1"/>
    <xf numFmtId="0" fontId="0" fillId="6" borderId="0" xfId="0" applyFill="1" applyAlignment="1">
      <alignment wrapText="1"/>
    </xf>
    <xf numFmtId="0" fontId="20" fillId="0" borderId="0" xfId="0" applyFont="1"/>
    <xf numFmtId="0" fontId="0" fillId="3" borderId="13" xfId="0" applyFill="1" applyBorder="1"/>
    <xf numFmtId="0" fontId="0" fillId="3" borderId="14" xfId="0" applyFill="1" applyBorder="1"/>
    <xf numFmtId="0" fontId="0" fillId="3" borderId="15" xfId="0" applyFill="1" applyBorder="1"/>
    <xf numFmtId="0" fontId="0" fillId="3" borderId="16" xfId="0" applyFill="1" applyBorder="1"/>
    <xf numFmtId="0" fontId="0" fillId="3" borderId="0" xfId="0" applyFill="1"/>
    <xf numFmtId="0" fontId="0" fillId="3" borderId="17" xfId="0" applyFill="1" applyBorder="1"/>
    <xf numFmtId="0" fontId="0" fillId="3" borderId="18" xfId="0" applyFill="1" applyBorder="1"/>
    <xf numFmtId="0" fontId="0" fillId="3" borderId="19" xfId="0" applyFill="1" applyBorder="1"/>
    <xf numFmtId="0" fontId="0" fillId="3" borderId="20" xfId="0" applyFill="1" applyBorder="1"/>
    <xf numFmtId="0" fontId="0" fillId="0" borderId="0" xfId="0" applyAlignment="1">
      <alignment horizontal="center"/>
    </xf>
    <xf numFmtId="0" fontId="21" fillId="0" borderId="0" xfId="0" applyFont="1" applyAlignment="1" applyProtection="1">
      <alignment horizontal="left"/>
      <protection locked="0"/>
    </xf>
    <xf numFmtId="0" fontId="0" fillId="0" borderId="21" xfId="0" applyBorder="1"/>
    <xf numFmtId="164" fontId="0" fillId="3" borderId="16" xfId="0" applyNumberFormat="1" applyFill="1" applyBorder="1"/>
    <xf numFmtId="164" fontId="0" fillId="3" borderId="18" xfId="0" applyNumberFormat="1" applyFill="1" applyBorder="1"/>
    <xf numFmtId="0" fontId="48" fillId="30" borderId="22" xfId="110" applyFont="1" applyFill="1" applyBorder="1" applyProtection="1"/>
    <xf numFmtId="0" fontId="0" fillId="3" borderId="34" xfId="0" applyFill="1" applyBorder="1"/>
    <xf numFmtId="0" fontId="0" fillId="3" borderId="36" xfId="0" applyFill="1" applyBorder="1"/>
    <xf numFmtId="0" fontId="0" fillId="3" borderId="35" xfId="0" applyFill="1" applyBorder="1"/>
    <xf numFmtId="164" fontId="0" fillId="3" borderId="34" xfId="0" applyNumberFormat="1" applyFill="1" applyBorder="1"/>
    <xf numFmtId="0" fontId="48" fillId="30" borderId="0" xfId="110" applyFont="1" applyFill="1"/>
    <xf numFmtId="0" fontId="46" fillId="0" borderId="0" xfId="0" applyFont="1"/>
    <xf numFmtId="0" fontId="53" fillId="0" borderId="0" xfId="0" applyFont="1"/>
    <xf numFmtId="0" fontId="55" fillId="0" borderId="0" xfId="0" applyFont="1" applyAlignment="1">
      <alignment wrapText="1"/>
    </xf>
    <xf numFmtId="0" fontId="17" fillId="0" borderId="0" xfId="0" applyFont="1"/>
    <xf numFmtId="14" fontId="0" fillId="0" borderId="0" xfId="0" applyNumberFormat="1" applyAlignment="1">
      <alignment horizontal="center"/>
    </xf>
    <xf numFmtId="169" fontId="0" fillId="0" borderId="0" xfId="0" applyNumberFormat="1"/>
    <xf numFmtId="10" fontId="0" fillId="0" borderId="0" xfId="0" applyNumberFormat="1" applyAlignment="1">
      <alignment horizontal="right"/>
    </xf>
    <xf numFmtId="3" fontId="0" fillId="0" borderId="0" xfId="0" applyNumberFormat="1"/>
    <xf numFmtId="10" fontId="0" fillId="3" borderId="0" xfId="0" applyNumberFormat="1" applyFill="1"/>
    <xf numFmtId="170" fontId="0" fillId="3" borderId="0" xfId="0" applyNumberFormat="1" applyFill="1"/>
    <xf numFmtId="10" fontId="17" fillId="0" borderId="0" xfId="0" applyNumberFormat="1" applyFont="1"/>
    <xf numFmtId="10" fontId="0" fillId="0" borderId="0" xfId="0" applyNumberFormat="1"/>
    <xf numFmtId="0" fontId="55" fillId="0" borderId="0" xfId="0" applyFont="1"/>
    <xf numFmtId="0" fontId="55" fillId="3" borderId="0" xfId="0" applyFont="1" applyFill="1"/>
    <xf numFmtId="169" fontId="0" fillId="5" borderId="0" xfId="0" applyNumberFormat="1" applyFill="1"/>
    <xf numFmtId="4" fontId="0" fillId="0" borderId="0" xfId="0" applyNumberFormat="1"/>
    <xf numFmtId="0" fontId="22" fillId="0" borderId="0" xfId="0" applyFont="1" applyAlignment="1">
      <alignment vertical="center"/>
    </xf>
    <xf numFmtId="0" fontId="22" fillId="0" borderId="22" xfId="0" applyFont="1" applyBorder="1" applyAlignment="1">
      <alignment vertical="center"/>
    </xf>
    <xf numFmtId="0" fontId="56" fillId="0" borderId="0" xfId="0" applyFont="1"/>
    <xf numFmtId="0" fontId="21" fillId="0" borderId="0" xfId="0" applyFont="1" applyAlignment="1">
      <alignment horizontal="left"/>
    </xf>
    <xf numFmtId="0" fontId="55" fillId="31" borderId="0" xfId="0" applyFont="1" applyFill="1" applyAlignment="1">
      <alignment horizontal="center" wrapText="1"/>
    </xf>
    <xf numFmtId="0" fontId="0" fillId="31" borderId="0" xfId="0" applyFill="1" applyAlignment="1">
      <alignment horizontal="center"/>
    </xf>
    <xf numFmtId="4" fontId="0" fillId="31" borderId="0" xfId="0" applyNumberFormat="1" applyFill="1" applyAlignment="1">
      <alignment horizontal="center"/>
    </xf>
    <xf numFmtId="0" fontId="22" fillId="0" borderId="0" xfId="0" applyFont="1" applyAlignment="1">
      <alignment horizontal="left"/>
    </xf>
    <xf numFmtId="0" fontId="55" fillId="0" borderId="0" xfId="0" applyFont="1" applyAlignment="1">
      <alignment horizontal="right"/>
    </xf>
    <xf numFmtId="0" fontId="17" fillId="3" borderId="34" xfId="0" applyFont="1" applyFill="1" applyBorder="1"/>
    <xf numFmtId="165" fontId="0" fillId="3" borderId="36" xfId="38" applyNumberFormat="1" applyFont="1" applyFill="1" applyBorder="1"/>
    <xf numFmtId="165" fontId="0" fillId="3" borderId="22" xfId="38" applyNumberFormat="1" applyFont="1" applyFill="1" applyBorder="1"/>
    <xf numFmtId="165" fontId="0" fillId="3" borderId="0" xfId="38" applyNumberFormat="1" applyFont="1" applyFill="1" applyBorder="1"/>
    <xf numFmtId="0" fontId="53" fillId="3" borderId="16" xfId="0" applyFont="1" applyFill="1" applyBorder="1"/>
    <xf numFmtId="165" fontId="0" fillId="3" borderId="19" xfId="38" applyNumberFormat="1" applyFont="1" applyFill="1" applyBorder="1"/>
    <xf numFmtId="165" fontId="0" fillId="0" borderId="0" xfId="38" applyNumberFormat="1" applyFont="1"/>
    <xf numFmtId="0" fontId="54" fillId="0" borderId="0" xfId="0" applyFont="1" applyAlignment="1">
      <alignment horizontal="left"/>
    </xf>
    <xf numFmtId="165" fontId="0" fillId="0" borderId="0" xfId="38" applyNumberFormat="1" applyFont="1" applyFill="1" applyBorder="1"/>
    <xf numFmtId="0" fontId="0" fillId="0" borderId="0" xfId="0" quotePrefix="1"/>
    <xf numFmtId="0" fontId="0" fillId="3" borderId="36" xfId="0" quotePrefix="1" applyFill="1" applyBorder="1"/>
    <xf numFmtId="0" fontId="21" fillId="0" borderId="0" xfId="0" applyFont="1" applyAlignment="1">
      <alignment horizontal="left" wrapText="1"/>
    </xf>
    <xf numFmtId="0" fontId="47" fillId="0" borderId="0" xfId="0" applyFont="1"/>
    <xf numFmtId="0" fontId="47" fillId="0" borderId="19" xfId="0" applyFont="1" applyBorder="1"/>
    <xf numFmtId="0" fontId="57" fillId="29" borderId="34" xfId="0" applyFont="1" applyFill="1" applyBorder="1"/>
    <xf numFmtId="0" fontId="47" fillId="29" borderId="36" xfId="0" applyFont="1" applyFill="1" applyBorder="1"/>
    <xf numFmtId="0" fontId="47" fillId="29" borderId="35" xfId="0" applyFont="1" applyFill="1" applyBorder="1"/>
    <xf numFmtId="0" fontId="47" fillId="29" borderId="16" xfId="0" applyFont="1" applyFill="1" applyBorder="1"/>
    <xf numFmtId="0" fontId="47" fillId="29" borderId="0" xfId="0" applyFont="1" applyFill="1"/>
    <xf numFmtId="0" fontId="47" fillId="29" borderId="17" xfId="0" applyFont="1" applyFill="1" applyBorder="1"/>
    <xf numFmtId="0" fontId="0" fillId="2" borderId="34" xfId="0" applyFill="1" applyBorder="1"/>
    <xf numFmtId="0" fontId="0" fillId="2" borderId="36" xfId="0" applyFill="1" applyBorder="1"/>
    <xf numFmtId="0" fontId="0" fillId="2" borderId="35" xfId="0" applyFill="1" applyBorder="1"/>
    <xf numFmtId="0" fontId="58" fillId="29" borderId="16" xfId="0" applyFont="1" applyFill="1" applyBorder="1"/>
    <xf numFmtId="0" fontId="58" fillId="29" borderId="0" xfId="0" applyFont="1" applyFill="1" applyAlignment="1">
      <alignment horizontal="center"/>
    </xf>
    <xf numFmtId="0" fontId="58" fillId="29" borderId="0" xfId="0" applyFont="1" applyFill="1"/>
    <xf numFmtId="0" fontId="58" fillId="29" borderId="17" xfId="0" applyFont="1" applyFill="1" applyBorder="1"/>
    <xf numFmtId="0" fontId="58" fillId="0" borderId="0" xfId="0" applyFont="1"/>
    <xf numFmtId="0" fontId="0" fillId="2" borderId="16" xfId="0" applyFill="1" applyBorder="1"/>
    <xf numFmtId="0" fontId="0" fillId="2" borderId="17" xfId="0" applyFill="1" applyBorder="1"/>
    <xf numFmtId="0" fontId="57" fillId="29" borderId="16" xfId="0" applyFont="1" applyFill="1" applyBorder="1"/>
    <xf numFmtId="0" fontId="47" fillId="29" borderId="0" xfId="0" applyFont="1" applyFill="1" applyAlignment="1">
      <alignment horizontal="center"/>
    </xf>
    <xf numFmtId="0" fontId="0" fillId="2" borderId="18" xfId="0" applyFill="1" applyBorder="1"/>
    <xf numFmtId="0" fontId="0" fillId="2" borderId="19" xfId="0" applyFill="1" applyBorder="1"/>
    <xf numFmtId="0" fontId="0" fillId="2" borderId="20" xfId="0" applyFill="1" applyBorder="1"/>
    <xf numFmtId="0" fontId="47" fillId="29" borderId="16" xfId="0" quotePrefix="1" applyFont="1" applyFill="1" applyBorder="1" applyAlignment="1">
      <alignment vertical="center"/>
    </xf>
    <xf numFmtId="171" fontId="0" fillId="0" borderId="0" xfId="0" applyNumberFormat="1"/>
    <xf numFmtId="0" fontId="57" fillId="29" borderId="16" xfId="0" quotePrefix="1" applyFont="1" applyFill="1" applyBorder="1" applyAlignment="1">
      <alignment vertical="center"/>
    </xf>
    <xf numFmtId="0" fontId="57" fillId="29" borderId="0" xfId="0" applyFont="1" applyFill="1"/>
    <xf numFmtId="0" fontId="47" fillId="29" borderId="18" xfId="0" quotePrefix="1" applyFont="1" applyFill="1" applyBorder="1" applyAlignment="1">
      <alignment vertical="center"/>
    </xf>
    <xf numFmtId="0" fontId="47" fillId="29" borderId="19" xfId="0" applyFont="1" applyFill="1" applyBorder="1"/>
    <xf numFmtId="0" fontId="47" fillId="29" borderId="20" xfId="0" applyFont="1" applyFill="1" applyBorder="1"/>
    <xf numFmtId="0" fontId="59" fillId="0" borderId="0" xfId="0" quotePrefix="1" applyFont="1" applyAlignment="1">
      <alignment vertical="center"/>
    </xf>
    <xf numFmtId="0" fontId="59" fillId="0" borderId="0" xfId="0" applyFont="1"/>
    <xf numFmtId="0" fontId="18" fillId="0" borderId="0" xfId="0" applyFont="1"/>
    <xf numFmtId="0" fontId="60" fillId="29" borderId="0" xfId="0" applyFont="1" applyFill="1"/>
    <xf numFmtId="171" fontId="47" fillId="3" borderId="32" xfId="0" applyNumberFormat="1" applyFont="1" applyFill="1" applyBorder="1"/>
    <xf numFmtId="171" fontId="47" fillId="3" borderId="21" xfId="0" applyNumberFormat="1" applyFont="1" applyFill="1" applyBorder="1"/>
    <xf numFmtId="0" fontId="47" fillId="29" borderId="18" xfId="0" applyFont="1" applyFill="1" applyBorder="1"/>
    <xf numFmtId="0" fontId="60" fillId="29" borderId="20" xfId="0" applyFont="1" applyFill="1" applyBorder="1"/>
    <xf numFmtId="171" fontId="47" fillId="3" borderId="33" xfId="0" applyNumberFormat="1" applyFont="1" applyFill="1" applyBorder="1"/>
    <xf numFmtId="0" fontId="62" fillId="0" borderId="34" xfId="0" applyFont="1" applyBorder="1"/>
    <xf numFmtId="0" fontId="0" fillId="0" borderId="36" xfId="0" applyBorder="1"/>
    <xf numFmtId="0" fontId="0" fillId="0" borderId="35" xfId="0" applyBorder="1"/>
    <xf numFmtId="0" fontId="15" fillId="0" borderId="34" xfId="0" applyFont="1" applyBorder="1"/>
    <xf numFmtId="0" fontId="15" fillId="0" borderId="36" xfId="0" applyFont="1" applyBorder="1"/>
    <xf numFmtId="0" fontId="0" fillId="0" borderId="16" xfId="0" applyBorder="1"/>
    <xf numFmtId="0" fontId="0" fillId="0" borderId="17" xfId="0" applyBorder="1"/>
    <xf numFmtId="0" fontId="17" fillId="0" borderId="16" xfId="0" applyFont="1" applyBorder="1"/>
    <xf numFmtId="0" fontId="17" fillId="0" borderId="17" xfId="0" applyFont="1" applyBorder="1"/>
    <xf numFmtId="0" fontId="0" fillId="0" borderId="34" xfId="0" applyBorder="1"/>
    <xf numFmtId="4" fontId="0" fillId="0" borderId="16" xfId="0" applyNumberFormat="1" applyBorder="1"/>
    <xf numFmtId="4" fontId="0" fillId="0" borderId="17" xfId="0" applyNumberFormat="1" applyBorder="1"/>
    <xf numFmtId="0" fontId="0" fillId="0" borderId="18" xfId="0" applyBorder="1"/>
    <xf numFmtId="0" fontId="0" fillId="0" borderId="19" xfId="0" applyBorder="1"/>
    <xf numFmtId="0" fontId="0" fillId="0" borderId="20" xfId="0" applyBorder="1"/>
    <xf numFmtId="0" fontId="0" fillId="32" borderId="22" xfId="0" applyFill="1" applyBorder="1"/>
    <xf numFmtId="0" fontId="0" fillId="0" borderId="32" xfId="0" applyBorder="1"/>
    <xf numFmtId="0" fontId="0" fillId="0" borderId="33" xfId="0" applyBorder="1"/>
    <xf numFmtId="171" fontId="0" fillId="33" borderId="32" xfId="0" applyNumberFormat="1" applyFill="1" applyBorder="1"/>
    <xf numFmtId="171" fontId="0" fillId="33" borderId="21" xfId="0" applyNumberFormat="1" applyFill="1" applyBorder="1"/>
    <xf numFmtId="171" fontId="0" fillId="33" borderId="33" xfId="0" applyNumberFormat="1" applyFill="1" applyBorder="1"/>
    <xf numFmtId="4" fontId="0" fillId="0" borderId="18" xfId="0" applyNumberFormat="1" applyBorder="1"/>
    <xf numFmtId="4" fontId="0" fillId="0" borderId="19" xfId="0" applyNumberFormat="1" applyBorder="1"/>
    <xf numFmtId="4" fontId="0" fillId="0" borderId="20" xfId="0" applyNumberFormat="1" applyBorder="1"/>
    <xf numFmtId="0" fontId="4" fillId="0" borderId="0" xfId="69"/>
    <xf numFmtId="0" fontId="47" fillId="0" borderId="0" xfId="69" applyFont="1"/>
    <xf numFmtId="0" fontId="47" fillId="0" borderId="19" xfId="69" applyFont="1" applyBorder="1"/>
    <xf numFmtId="0" fontId="57" fillId="29" borderId="34" xfId="69" applyFont="1" applyFill="1" applyBorder="1"/>
    <xf numFmtId="0" fontId="47" fillId="29" borderId="36" xfId="69" applyFont="1" applyFill="1" applyBorder="1"/>
    <xf numFmtId="0" fontId="47" fillId="29" borderId="35" xfId="69" applyFont="1" applyFill="1" applyBorder="1"/>
    <xf numFmtId="0" fontId="17" fillId="0" borderId="0" xfId="69" applyFont="1"/>
    <xf numFmtId="0" fontId="47" fillId="29" borderId="16" xfId="69" applyFont="1" applyFill="1" applyBorder="1"/>
    <xf numFmtId="0" fontId="47" fillId="29" borderId="0" xfId="69" applyFont="1" applyFill="1"/>
    <xf numFmtId="0" fontId="47" fillId="29" borderId="17" xfId="69" applyFont="1" applyFill="1" applyBorder="1"/>
    <xf numFmtId="0" fontId="4" fillId="2" borderId="34" xfId="69" applyFill="1" applyBorder="1"/>
    <xf numFmtId="0" fontId="4" fillId="2" borderId="36" xfId="69" applyFill="1" applyBorder="1"/>
    <xf numFmtId="0" fontId="4" fillId="2" borderId="35" xfId="69" applyFill="1" applyBorder="1"/>
    <xf numFmtId="0" fontId="58" fillId="29" borderId="16" xfId="69" applyFont="1" applyFill="1" applyBorder="1"/>
    <xf numFmtId="0" fontId="58" fillId="29" borderId="0" xfId="69" applyFont="1" applyFill="1" applyAlignment="1">
      <alignment horizontal="center"/>
    </xf>
    <xf numFmtId="0" fontId="58" fillId="29" borderId="0" xfId="69" applyFont="1" applyFill="1"/>
    <xf numFmtId="0" fontId="58" fillId="29" borderId="17" xfId="69" applyFont="1" applyFill="1" applyBorder="1"/>
    <xf numFmtId="0" fontId="58" fillId="0" borderId="0" xfId="69" applyFont="1"/>
    <xf numFmtId="0" fontId="4" fillId="2" borderId="16" xfId="69" applyFill="1" applyBorder="1"/>
    <xf numFmtId="0" fontId="4" fillId="2" borderId="0" xfId="69" applyFill="1"/>
    <xf numFmtId="0" fontId="4" fillId="2" borderId="17" xfId="69" applyFill="1" applyBorder="1"/>
    <xf numFmtId="0" fontId="57" fillId="29" borderId="16" xfId="69" applyFont="1" applyFill="1" applyBorder="1"/>
    <xf numFmtId="0" fontId="47" fillId="29" borderId="0" xfId="69" applyFont="1" applyFill="1" applyAlignment="1">
      <alignment horizontal="center"/>
    </xf>
    <xf numFmtId="0" fontId="4" fillId="2" borderId="18" xfId="69" applyFill="1" applyBorder="1"/>
    <xf numFmtId="0" fontId="4" fillId="2" borderId="19" xfId="69" applyFill="1" applyBorder="1"/>
    <xf numFmtId="0" fontId="4" fillId="2" borderId="20" xfId="69" applyFill="1" applyBorder="1"/>
    <xf numFmtId="0" fontId="47" fillId="29" borderId="16" xfId="69" quotePrefix="1" applyFont="1" applyFill="1" applyBorder="1" applyAlignment="1">
      <alignment vertical="center"/>
    </xf>
    <xf numFmtId="171" fontId="4" fillId="0" borderId="0" xfId="69" applyNumberFormat="1"/>
    <xf numFmtId="0" fontId="57" fillId="29" borderId="16" xfId="69" quotePrefix="1" applyFont="1" applyFill="1" applyBorder="1" applyAlignment="1">
      <alignment vertical="center"/>
    </xf>
    <xf numFmtId="0" fontId="57" fillId="29" borderId="0" xfId="69" applyFont="1" applyFill="1"/>
    <xf numFmtId="0" fontId="47" fillId="29" borderId="18" xfId="69" quotePrefix="1" applyFont="1" applyFill="1" applyBorder="1" applyAlignment="1">
      <alignment vertical="center"/>
    </xf>
    <xf numFmtId="0" fontId="47" fillId="29" borderId="19" xfId="69" applyFont="1" applyFill="1" applyBorder="1"/>
    <xf numFmtId="0" fontId="47" fillId="29" borderId="20" xfId="69" applyFont="1" applyFill="1" applyBorder="1"/>
    <xf numFmtId="0" fontId="59" fillId="0" borderId="0" xfId="69" quotePrefix="1" applyFont="1" applyAlignment="1">
      <alignment vertical="center"/>
    </xf>
    <xf numFmtId="0" fontId="59" fillId="0" borderId="0" xfId="69" applyFont="1"/>
    <xf numFmtId="0" fontId="18" fillId="0" borderId="0" xfId="69" applyFont="1"/>
    <xf numFmtId="0" fontId="60" fillId="29" borderId="0" xfId="69" applyFont="1" applyFill="1"/>
    <xf numFmtId="171" fontId="47" fillId="3" borderId="32" xfId="69" applyNumberFormat="1" applyFont="1" applyFill="1" applyBorder="1"/>
    <xf numFmtId="171" fontId="47" fillId="3" borderId="21" xfId="69" applyNumberFormat="1" applyFont="1" applyFill="1" applyBorder="1"/>
    <xf numFmtId="0" fontId="47" fillId="29" borderId="18" xfId="69" applyFont="1" applyFill="1" applyBorder="1"/>
    <xf numFmtId="0" fontId="60" fillId="29" borderId="20" xfId="69" applyFont="1" applyFill="1" applyBorder="1"/>
    <xf numFmtId="171" fontId="47" fillId="3" borderId="33" xfId="69" applyNumberFormat="1" applyFont="1" applyFill="1" applyBorder="1"/>
    <xf numFmtId="0" fontId="62" fillId="0" borderId="34" xfId="69" applyFont="1" applyBorder="1"/>
    <xf numFmtId="0" fontId="4" fillId="0" borderId="36" xfId="69" applyBorder="1"/>
    <xf numFmtId="0" fontId="4" fillId="0" borderId="35" xfId="69" applyBorder="1"/>
    <xf numFmtId="0" fontId="15" fillId="0" borderId="34" xfId="69" applyFont="1" applyBorder="1"/>
    <xf numFmtId="0" fontId="15" fillId="0" borderId="36" xfId="69" applyFont="1" applyBorder="1"/>
    <xf numFmtId="0" fontId="4" fillId="0" borderId="16" xfId="69" applyBorder="1"/>
    <xf numFmtId="0" fontId="4" fillId="0" borderId="17" xfId="69" applyBorder="1"/>
    <xf numFmtId="0" fontId="17" fillId="0" borderId="16" xfId="69" applyFont="1" applyBorder="1"/>
    <xf numFmtId="0" fontId="17" fillId="0" borderId="17" xfId="69" applyFont="1" applyBorder="1"/>
    <xf numFmtId="0" fontId="4" fillId="0" borderId="34" xfId="69" applyBorder="1"/>
    <xf numFmtId="4" fontId="4" fillId="0" borderId="16" xfId="69" applyNumberFormat="1" applyBorder="1"/>
    <xf numFmtId="4" fontId="4" fillId="0" borderId="0" xfId="69" applyNumberFormat="1"/>
    <xf numFmtId="4" fontId="4" fillId="0" borderId="17" xfId="69" applyNumberFormat="1" applyBorder="1"/>
    <xf numFmtId="0" fontId="4" fillId="0" borderId="18" xfId="69" applyBorder="1"/>
    <xf numFmtId="0" fontId="4" fillId="0" borderId="19" xfId="69" applyBorder="1"/>
    <xf numFmtId="0" fontId="4" fillId="0" borderId="20" xfId="69" applyBorder="1"/>
    <xf numFmtId="0" fontId="4" fillId="32" borderId="22" xfId="69" applyFill="1" applyBorder="1"/>
    <xf numFmtId="0" fontId="4" fillId="0" borderId="32" xfId="69" applyBorder="1"/>
    <xf numFmtId="0" fontId="4" fillId="0" borderId="21" xfId="69" applyBorder="1"/>
    <xf numFmtId="0" fontId="4" fillId="0" borderId="33" xfId="69" applyBorder="1"/>
    <xf numFmtId="171" fontId="4" fillId="33" borderId="32" xfId="69" applyNumberFormat="1" applyFill="1" applyBorder="1"/>
    <xf numFmtId="171" fontId="4" fillId="33" borderId="21" xfId="69" applyNumberFormat="1" applyFill="1" applyBorder="1"/>
    <xf numFmtId="171" fontId="4" fillId="33" borderId="33" xfId="69" applyNumberFormat="1" applyFill="1" applyBorder="1"/>
    <xf numFmtId="4" fontId="4" fillId="0" borderId="18" xfId="69" applyNumberFormat="1" applyBorder="1"/>
    <xf numFmtId="4" fontId="4" fillId="0" borderId="19" xfId="69" applyNumberFormat="1" applyBorder="1"/>
    <xf numFmtId="4" fontId="4" fillId="0" borderId="20" xfId="69" applyNumberFormat="1" applyBorder="1"/>
    <xf numFmtId="0" fontId="8" fillId="4" borderId="11" xfId="0" applyFont="1" applyFill="1" applyBorder="1" applyAlignment="1">
      <alignment horizontal="center" vertical="center" wrapText="1"/>
    </xf>
    <xf numFmtId="0" fontId="8" fillId="4" borderId="12" xfId="0" applyFont="1" applyFill="1" applyBorder="1" applyAlignment="1">
      <alignment horizontal="center" vertical="center" wrapText="1"/>
    </xf>
    <xf numFmtId="0" fontId="5" fillId="2" borderId="3" xfId="3" applyFill="1" applyBorder="1" applyAlignment="1">
      <alignment horizontal="center" vertical="center" wrapText="1"/>
    </xf>
    <xf numFmtId="0" fontId="5" fillId="2" borderId="4" xfId="3" applyFill="1" applyBorder="1" applyAlignment="1">
      <alignment horizontal="center" vertical="center" wrapText="1"/>
    </xf>
    <xf numFmtId="0" fontId="0" fillId="6" borderId="0" xfId="0" applyFill="1" applyAlignment="1">
      <alignment horizontal="center"/>
    </xf>
    <xf numFmtId="0" fontId="23" fillId="0" borderId="0" xfId="0" applyFont="1" applyAlignment="1">
      <alignment horizontal="center" wrapText="1"/>
    </xf>
    <xf numFmtId="0" fontId="20" fillId="0" borderId="0" xfId="0" applyFont="1" applyAlignment="1">
      <alignment wrapText="1"/>
    </xf>
    <xf numFmtId="0" fontId="22" fillId="0" borderId="0" xfId="0" applyFont="1" applyAlignment="1">
      <alignment horizontal="left" wrapText="1"/>
    </xf>
    <xf numFmtId="0" fontId="15" fillId="0" borderId="34" xfId="0" applyFont="1" applyBorder="1" applyAlignment="1">
      <alignment horizontal="left" wrapText="1"/>
    </xf>
    <xf numFmtId="0" fontId="15" fillId="0" borderId="36" xfId="0" applyFont="1" applyBorder="1" applyAlignment="1">
      <alignment horizontal="left" wrapText="1"/>
    </xf>
    <xf numFmtId="0" fontId="15" fillId="0" borderId="35" xfId="0" applyFont="1" applyBorder="1" applyAlignment="1">
      <alignment horizontal="left" wrapText="1"/>
    </xf>
    <xf numFmtId="0" fontId="15" fillId="0" borderId="16" xfId="0" applyFont="1" applyBorder="1" applyAlignment="1">
      <alignment horizontal="left" wrapText="1"/>
    </xf>
    <xf numFmtId="0" fontId="15" fillId="0" borderId="0" xfId="0" applyFont="1" applyAlignment="1">
      <alignment horizontal="left" wrapText="1"/>
    </xf>
    <xf numFmtId="0" fontId="15" fillId="0" borderId="17" xfId="0" applyFont="1" applyBorder="1" applyAlignment="1">
      <alignment horizontal="left" wrapText="1"/>
    </xf>
    <xf numFmtId="0" fontId="53" fillId="30" borderId="16" xfId="0" applyFont="1" applyFill="1" applyBorder="1" applyAlignment="1">
      <alignment horizontal="right" vertical="top" wrapText="1"/>
    </xf>
    <xf numFmtId="0" fontId="53" fillId="30" borderId="0" xfId="0" applyFont="1" applyFill="1" applyAlignment="1">
      <alignment horizontal="right" vertical="top" wrapText="1"/>
    </xf>
    <xf numFmtId="0" fontId="15" fillId="0" borderId="34" xfId="69" applyFont="1" applyBorder="1" applyAlignment="1">
      <alignment horizontal="left" wrapText="1"/>
    </xf>
    <xf numFmtId="0" fontId="15" fillId="0" borderId="36" xfId="69" applyFont="1" applyBorder="1" applyAlignment="1">
      <alignment horizontal="left" wrapText="1"/>
    </xf>
    <xf numFmtId="0" fontId="15" fillId="0" borderId="35" xfId="69" applyFont="1" applyBorder="1" applyAlignment="1">
      <alignment horizontal="left" wrapText="1"/>
    </xf>
    <xf numFmtId="0" fontId="15" fillId="0" borderId="16" xfId="69" applyFont="1" applyBorder="1" applyAlignment="1">
      <alignment horizontal="left" wrapText="1"/>
    </xf>
    <xf numFmtId="0" fontId="15" fillId="0" borderId="0" xfId="69" applyFont="1" applyAlignment="1">
      <alignment horizontal="left" wrapText="1"/>
    </xf>
    <xf numFmtId="0" fontId="15" fillId="0" borderId="17" xfId="69" applyFont="1" applyBorder="1" applyAlignment="1">
      <alignment horizontal="left" wrapText="1"/>
    </xf>
    <xf numFmtId="0" fontId="53" fillId="30" borderId="16" xfId="69" applyFont="1" applyFill="1" applyBorder="1" applyAlignment="1">
      <alignment horizontal="right" vertical="top" wrapText="1"/>
    </xf>
    <xf numFmtId="0" fontId="53" fillId="30" borderId="0" xfId="69" applyFont="1" applyFill="1" applyAlignment="1">
      <alignment horizontal="right" vertical="top" wrapText="1"/>
    </xf>
    <xf numFmtId="0" fontId="63" fillId="0" borderId="0" xfId="148" applyFont="1" applyAlignment="1">
      <alignment horizontal="center"/>
    </xf>
    <xf numFmtId="0" fontId="1" fillId="0" borderId="0" xfId="148"/>
    <xf numFmtId="0" fontId="64" fillId="0" borderId="0" xfId="148" applyFont="1"/>
    <xf numFmtId="0" fontId="65" fillId="0" borderId="0" xfId="148" applyFont="1" applyAlignment="1">
      <alignment horizontal="center"/>
    </xf>
    <xf numFmtId="0" fontId="1" fillId="0" borderId="0" xfId="148" applyAlignment="1">
      <alignment horizontal="right" vertical="top" indent="1"/>
    </xf>
    <xf numFmtId="0" fontId="66" fillId="0" borderId="0" xfId="148" applyFont="1" applyAlignment="1">
      <alignment horizontal="left" wrapText="1"/>
    </xf>
    <xf numFmtId="0" fontId="66" fillId="0" borderId="0" xfId="148" applyFont="1"/>
    <xf numFmtId="0" fontId="45" fillId="0" borderId="0" xfId="110"/>
    <xf numFmtId="0" fontId="67" fillId="0" borderId="0" xfId="148" applyFont="1" applyAlignment="1">
      <alignment horizontal="left"/>
    </xf>
    <xf numFmtId="0" fontId="67" fillId="0" borderId="0" xfId="148" applyFont="1" applyAlignment="1">
      <alignment horizontal="center"/>
    </xf>
    <xf numFmtId="0" fontId="67" fillId="0" borderId="0" xfId="148" applyFont="1" applyAlignment="1">
      <alignment horizontal="right"/>
    </xf>
  </cellXfs>
  <cellStyles count="149">
    <cellStyle name=" 1" xfId="127" xr:uid="{0F4C971B-6718-471C-A003-22574DEA5CEA}"/>
    <cellStyle name=" 1 2" xfId="126" xr:uid="{909EFF48-95FB-47AE-A64C-D78C3D710AE1}"/>
    <cellStyle name=" 2" xfId="122" xr:uid="{E816A9FE-6729-464A-AACC-F045759FB417}"/>
    <cellStyle name=" 3" xfId="125" xr:uid="{CCC422DB-36B5-4E1D-A335-6C1EE0C124E7}"/>
    <cellStyle name=" 4" xfId="124" xr:uid="{5A8C28BE-1831-41F4-878F-CC5F749969A0}"/>
    <cellStyle name=" 5" xfId="123" xr:uid="{84E6BDCD-4C14-46B8-AC90-0C90744C8FA0}"/>
    <cellStyle name=" 6" xfId="120" xr:uid="{22DCAD3B-96AD-4DD8-880E-FCDF72C8AB6E}"/>
    <cellStyle name="_050722 - HR Data " xfId="128" xr:uid="{C4FACF67-9C97-450A-8A08-774B2DBC7290}"/>
    <cellStyle name="_Copy of GMEC Financial Pack 221007 v2 " xfId="121" xr:uid="{1B6B6C51-261D-4A02-96EF-F994701DDECA}"/>
    <cellStyle name="_CREG Journals CDS May " xfId="130" xr:uid="{8C26A721-EFC1-4D5F-8ACB-8CC0482D321F}"/>
    <cellStyle name="_Deals YTD " xfId="131" xr:uid="{420F03FB-F4DD-494C-90E6-C77EB8FDAE2A}"/>
    <cellStyle name="_Equity_EPT Perf Fee " xfId="132" xr:uid="{67322F5F-F73F-43D2-B7E5-C37A1F3FF37D}"/>
    <cellStyle name="_Flash Report_May 09_GMS " xfId="133" xr:uid="{722671C0-14BB-406C-BE4F-589DFC9DBFE3}"/>
    <cellStyle name="_GMEC Financial Pack 301007  " xfId="134" xr:uid="{F62CAA28-F2FB-4B4A-BD13-5616E76E0330}"/>
    <cellStyle name="_Sheet1_EPT Perf Fee " xfId="135" xr:uid="{3725D5DB-3ABE-46AD-B72F-C7803C4D286D}"/>
    <cellStyle name="˙˙˙" xfId="136" xr:uid="{01A440AB-7B6B-4DC2-A2B2-C5375FC82645}"/>
    <cellStyle name="=C:\WINDOWS\SYSTEM32\COMMAND.COM" xfId="8" xr:uid="{68054F43-8128-4BDB-841A-CE28759F2D12}"/>
    <cellStyle name="=C:\WINDOWS\SYSTEM32\COMMAND.COM 2" xfId="9" xr:uid="{63304E9D-23D0-4FB7-A0C8-35D510B0F48B}"/>
    <cellStyle name="=C:\WINDOWS\SYSTEM32\COMMAND.COM_sample" xfId="10" xr:uid="{898D1907-C1B6-4C87-A53B-6729319DE489}"/>
    <cellStyle name="20% - Accent1 2" xfId="11" xr:uid="{EBCA31F5-E8D2-4E15-A1C0-D63A29EF6AB5}"/>
    <cellStyle name="20% - Accent2 2" xfId="12" xr:uid="{DA4404E6-6BC1-484F-AA7A-DF834BE45FFA}"/>
    <cellStyle name="20% - Accent3 2" xfId="13" xr:uid="{27254A6C-50EB-40B4-94EC-C00FD0A324E8}"/>
    <cellStyle name="20% - Accent4 2" xfId="14" xr:uid="{DFF4D2EA-3AA0-4FC0-BD02-A5FB6E05F7D4}"/>
    <cellStyle name="20% - Accent5 2" xfId="15" xr:uid="{3EA270A6-6316-4FCA-902F-7014FC10413D}"/>
    <cellStyle name="20% - Accent6 2" xfId="16" xr:uid="{ECFABC9F-BC94-4396-98AF-FEC15A007BA1}"/>
    <cellStyle name="40% - Accent1 2" xfId="17" xr:uid="{2C0D67F7-A0C6-4F28-9C5D-2CEC9A0F3507}"/>
    <cellStyle name="40% - Accent2 2" xfId="18" xr:uid="{2178F926-B515-475A-9A27-180440991D56}"/>
    <cellStyle name="40% - Accent3 2" xfId="19" xr:uid="{CBF58D9B-8333-4F39-851F-A0E5EA8AB5B4}"/>
    <cellStyle name="40% - Accent4 2" xfId="20" xr:uid="{3E43C104-F73E-48ED-B1A2-2F295DD30433}"/>
    <cellStyle name="40% - Accent5 2" xfId="21" xr:uid="{33CD0DE1-8202-4AB3-A017-085CBA3061B6}"/>
    <cellStyle name="40% - Accent6 2" xfId="22" xr:uid="{B28D7221-5879-4DFB-A393-25A4624CB40A}"/>
    <cellStyle name="60% - Accent1 2" xfId="23" xr:uid="{ADBDFC56-4513-4137-A5E2-484F9557E63A}"/>
    <cellStyle name="60% - Accent2 2" xfId="24" xr:uid="{104E07CB-4CA1-408C-A9AE-7ADACB082897}"/>
    <cellStyle name="60% - Accent3 2" xfId="25" xr:uid="{8098DC0F-A19A-4741-91CB-AD25C807D543}"/>
    <cellStyle name="60% - Accent4 2" xfId="26" xr:uid="{210721B7-6164-4792-ADA3-B19E1DD4BF7F}"/>
    <cellStyle name="60% - Accent5 2" xfId="27" xr:uid="{07AD7874-35A5-4261-948F-76526BF526ED}"/>
    <cellStyle name="60% - Accent6 2" xfId="28" xr:uid="{37C466F7-11A9-43BE-9854-8F2893068E3C}"/>
    <cellStyle name="Accent1 2" xfId="29" xr:uid="{50B35832-CB7E-446E-8A8E-201DA387A7F1}"/>
    <cellStyle name="Accent2 2" xfId="30" xr:uid="{70439D59-BEF3-4966-AEE5-317C02C81B3C}"/>
    <cellStyle name="Accent3 2" xfId="31" xr:uid="{52421AB9-A12C-4CFC-821E-5D24B2A25766}"/>
    <cellStyle name="Accent4 2" xfId="32" xr:uid="{6E2A121C-A26A-4891-806C-CA0540DF1519}"/>
    <cellStyle name="Accent5 2" xfId="33" xr:uid="{28FC7F3B-9812-4F1B-9037-13D0B2E8CAAE}"/>
    <cellStyle name="Accent6 2" xfId="34" xr:uid="{D34C2074-6F80-448B-BD79-268EED156B94}"/>
    <cellStyle name="Bad 2" xfId="35" xr:uid="{BF46BB8A-7E84-418E-B10D-1E552018D6F0}"/>
    <cellStyle name="Calculation 2" xfId="36" xr:uid="{047E5A45-CB2A-4065-8540-CC25CC70EBF9}"/>
    <cellStyle name="Check Cell 2" xfId="37" xr:uid="{5EC88C80-2CA3-40E1-9C78-E785CD18A2F1}"/>
    <cellStyle name="Comma 10" xfId="38" xr:uid="{CD3ED501-E8D0-4087-AA92-DA1B94A5F031}"/>
    <cellStyle name="Comma 11" xfId="6" xr:uid="{DD1D9227-D079-4D8A-B5FC-DDD23ECDA558}"/>
    <cellStyle name="Comma 13" xfId="4" xr:uid="{00000000-0005-0000-0000-000000000000}"/>
    <cellStyle name="Comma 2" xfId="39" xr:uid="{8F1F1219-D788-4541-9D82-323FE0D902FF}"/>
    <cellStyle name="Comma 2 2" xfId="118" xr:uid="{629F5FD7-D322-4466-B8CB-B44C2815FD83}"/>
    <cellStyle name="Comma 3" xfId="40" xr:uid="{9463150E-B6D9-42B3-B009-DA0D0F7AFEB1}"/>
    <cellStyle name="Comma 3 2" xfId="41" xr:uid="{24D304EE-5630-4D00-8ED3-F066D3D352C0}"/>
    <cellStyle name="Comma 3 3" xfId="114" xr:uid="{FD9CA651-02E0-4ED2-9C27-99249DB691D8}"/>
    <cellStyle name="Comma 4" xfId="42" xr:uid="{0A76DD42-B448-4D7B-B203-816EEB0B1BD0}"/>
    <cellStyle name="Comma 4 2" xfId="43" xr:uid="{A84E0379-EA03-4B7B-A990-DFFB47ED08EF}"/>
    <cellStyle name="Comma 5" xfId="44" xr:uid="{830A1D0F-BBF1-4E6A-AED5-F095A525C631}"/>
    <cellStyle name="Comma 5 2" xfId="45" xr:uid="{14A75D67-6DAD-4CBE-B5B2-0B8BC014B38D}"/>
    <cellStyle name="Comma 6" xfId="46" xr:uid="{13EDB741-D393-4D72-9FAF-F7923C6A11C1}"/>
    <cellStyle name="Comma 6 2" xfId="47" xr:uid="{C57AC627-0B1B-44E2-B199-075CEE8FE7A3}"/>
    <cellStyle name="Comma 7" xfId="48" xr:uid="{473547C5-E7F2-4ECE-AE4B-A66F26394353}"/>
    <cellStyle name="Comma 8" xfId="49" xr:uid="{D5B1F75C-6591-4B54-9C16-8914256A1336}"/>
    <cellStyle name="Comma 9" xfId="50" xr:uid="{6E271A48-42BD-45BB-96E5-61B4D812077C}"/>
    <cellStyle name="Currency 2" xfId="51" xr:uid="{FC5E37D7-3C69-4368-97FB-8F8B6B55B3BC}"/>
    <cellStyle name="Currency 2 2" xfId="52" xr:uid="{6AF87D30-5F55-4036-B509-7B6C35586708}"/>
    <cellStyle name="Currency 3" xfId="53" xr:uid="{041BD370-17DA-4332-8437-FC5FFE5676D4}"/>
    <cellStyle name="Currency 3 2" xfId="54" xr:uid="{030A60C2-3B6B-4C41-98E6-660952710E19}"/>
    <cellStyle name="Currency 4" xfId="55" xr:uid="{7508BF45-E558-45AD-8004-9A71E67926F8}"/>
    <cellStyle name="Currency 4 2" xfId="56" xr:uid="{87917FC6-D380-4D36-B8D1-35D6F3A9638E}"/>
    <cellStyle name="Explanatory Text 2" xfId="57" xr:uid="{6821E8E1-CA11-4BA8-B183-325F994A6FFF}"/>
    <cellStyle name="Good 2" xfId="58" xr:uid="{8217023A-4419-4FDB-B5A1-5298C6E769CC}"/>
    <cellStyle name="Heading 1 2" xfId="59" xr:uid="{62EC76F3-7ADE-4582-801C-7C0CACFCDAA3}"/>
    <cellStyle name="Heading 2 2" xfId="60" xr:uid="{DE5624EF-FB4B-4B2E-A643-FDAA1FE3915B}"/>
    <cellStyle name="Heading 3 2" xfId="61" xr:uid="{1C857CE1-EF27-4BE9-9D12-DC26C2278797}"/>
    <cellStyle name="Heading 4 2" xfId="62" xr:uid="{3891C085-F4D9-4E06-9FF2-0152CB93F6DA}"/>
    <cellStyle name="Hyperlink" xfId="110" builtinId="8"/>
    <cellStyle name="Hyperlink 2" xfId="112" xr:uid="{8738CB84-6DAE-4920-BF36-8661DF89EE25}"/>
    <cellStyle name="Input 2" xfId="63" xr:uid="{35A3F11A-6823-4D1E-A655-921BCA78EBA4}"/>
    <cellStyle name="Linked Cell 2" xfId="64" xr:uid="{FD061F60-8CC0-4604-AA42-1F9CD5EBDCF8}"/>
    <cellStyle name="Millares [0]_2AV_M_M " xfId="137" xr:uid="{A0727B38-5BE4-418B-AA7B-5EE506A498BD}"/>
    <cellStyle name="Millares_2AV_M_M " xfId="138" xr:uid="{969C2831-2199-473F-94B7-6A8A7853019C}"/>
    <cellStyle name="Moneda [0]_2AV_M_M " xfId="139" xr:uid="{8E49F38E-700B-4C6C-91B6-616BA56DECE7}"/>
    <cellStyle name="Moneda_2AV_M_M " xfId="140" xr:uid="{50AC66AB-EE58-4D29-8B0B-0182F609BB33}"/>
    <cellStyle name="Neutral 2" xfId="65" xr:uid="{62321101-45C0-4D56-8C9B-E46976C29CC4}"/>
    <cellStyle name="Normal" xfId="0" builtinId="0"/>
    <cellStyle name="Normal 10" xfId="66" xr:uid="{6ECC035C-E789-44EC-ADA4-6D4B1137DEA6}"/>
    <cellStyle name="Normal 11" xfId="67" xr:uid="{FAA62A4B-0242-4CFB-9798-708B537F607F}"/>
    <cellStyle name="Normal 12" xfId="68" xr:uid="{7270EC00-83EF-4137-B94D-EEAFF541E581}"/>
    <cellStyle name="Normal 13" xfId="109" xr:uid="{E351689D-FDF1-457F-8ADF-088511DE60F5}"/>
    <cellStyle name="Normal 14" xfId="111" xr:uid="{E405E61F-4768-4C60-9E35-89E8A1EA38C1}"/>
    <cellStyle name="Normal 14 2" xfId="147" xr:uid="{A3570493-1363-487C-B9CE-3D3B7DFD9084}"/>
    <cellStyle name="Normal 15" xfId="5" xr:uid="{54689764-373C-4432-8558-B071FB9A5295}"/>
    <cellStyle name="Normal 16" xfId="148" xr:uid="{4AAEF3AF-6A73-40F6-A104-7F2432F648C5}"/>
    <cellStyle name="Normal 2" xfId="69" xr:uid="{4497C8DD-0916-4C99-A45A-0DB77D2151FF}"/>
    <cellStyle name="Normal 2 2" xfId="2" xr:uid="{00000000-0005-0000-0000-000002000000}"/>
    <cellStyle name="Normal 2 3" xfId="70" xr:uid="{0FD85EF7-E645-4C44-88AE-79603E355BD0}"/>
    <cellStyle name="Normal 2 3 2" xfId="141" xr:uid="{24E762DC-5067-4895-A3C4-0FA3BCD841DF}"/>
    <cellStyle name="Normal 2_AFE201112_LO3_JZH_1_GO_v2" xfId="71" xr:uid="{D3EF7EE6-A0CA-4FBC-BA45-59BCFEF37DE3}"/>
    <cellStyle name="Normal 3" xfId="72" xr:uid="{2E63411A-9791-4E12-81B7-EE7AE69F073E}"/>
    <cellStyle name="Normal 3 2" xfId="116" xr:uid="{8213EECC-38C0-43C2-B6D6-87A9DD99DCA7}"/>
    <cellStyle name="Normal 3 3" xfId="113" xr:uid="{9FDCC1BC-AAFC-476D-A27D-B52B8125208E}"/>
    <cellStyle name="Normal 4" xfId="73" xr:uid="{4C9C39E9-D489-4659-BF2C-F2FD6D6E4EE5}"/>
    <cellStyle name="Normal 4 2" xfId="129" xr:uid="{B116B061-E1B3-401E-941A-4DB813A6517D}"/>
    <cellStyle name="Normal 5" xfId="74" xr:uid="{2795195D-AC80-426E-B8D7-061593796FF9}"/>
    <cellStyle name="Normal 6" xfId="75" xr:uid="{7C10B86E-62AE-4AC2-AE06-C00FBF3DA927}"/>
    <cellStyle name="Normal 6 2" xfId="76" xr:uid="{278CB6B0-6904-4CA4-BBF2-5FFA7D232B25}"/>
    <cellStyle name="Normal 6 2 2" xfId="77" xr:uid="{320A7C86-284A-4C90-A44E-3CCC42CC4FC2}"/>
    <cellStyle name="Normal 6 3" xfId="78" xr:uid="{9B844AE5-99A3-444B-8866-64F0ABAD3B45}"/>
    <cellStyle name="Normal 6 3 2" xfId="79" xr:uid="{286EABA9-6C1F-463C-B3A1-C38CFCBD5C98}"/>
    <cellStyle name="Normal 6 4" xfId="80" xr:uid="{D07DB627-0CBA-475B-9D42-DC9E3AF0C76F}"/>
    <cellStyle name="Normal 7" xfId="81" xr:uid="{8303547D-3B8B-4D98-ABEC-F1F89DB50B68}"/>
    <cellStyle name="Normal 7 2" xfId="82" xr:uid="{4C67D50C-BF9B-46C1-A9CD-8B0C7E2F31B7}"/>
    <cellStyle name="Normal 7 2 2" xfId="83" xr:uid="{1A8827F7-799B-4CC9-AAE5-FA9A4D5FE192}"/>
    <cellStyle name="Normal 7 3" xfId="84" xr:uid="{40B69207-9830-4667-A7D4-67771AB3070F}"/>
    <cellStyle name="Normal 7 3 2" xfId="85" xr:uid="{98CEF777-7A57-4C10-8F2A-C83DB40098B3}"/>
    <cellStyle name="Normal 7 4" xfId="86" xr:uid="{A6F6FCAD-9D19-4B50-8007-18B3FEB1153B}"/>
    <cellStyle name="Normal 7 4 2" xfId="3" xr:uid="{00000000-0005-0000-0000-000003000000}"/>
    <cellStyle name="Normal 8" xfId="87" xr:uid="{A6437BA9-49BE-45A1-8F8F-8AAB7ECB6804}"/>
    <cellStyle name="Normal 8 2" xfId="117" xr:uid="{FC44B9AB-1CDF-4A21-98D4-50541EE68B26}"/>
    <cellStyle name="Normal 9" xfId="88" xr:uid="{C0F81CCF-2549-4269-B4CC-627F2814FC27}"/>
    <cellStyle name="Note 2" xfId="89" xr:uid="{47E4137C-081B-4978-93CA-D1525BF38CC0}"/>
    <cellStyle name="Output 2" xfId="90" xr:uid="{E05117AD-D6A4-4B40-B8DF-685EE0146A55}"/>
    <cellStyle name="Percent" xfId="1" builtinId="5"/>
    <cellStyle name="Percent 10" xfId="145" xr:uid="{646080EB-6916-4E6C-B569-333BEDDD776F}"/>
    <cellStyle name="Percent 11" xfId="7" xr:uid="{EE0C1290-064D-497C-BF30-B08BFCDDC744}"/>
    <cellStyle name="Percent 2" xfId="91" xr:uid="{3A5EE8E4-499F-475E-ACB1-F5C26761D220}"/>
    <cellStyle name="Percent 2 2" xfId="92" xr:uid="{75FD51DC-D6B9-40FF-A95E-FEA747736583}"/>
    <cellStyle name="Percent 2 3" xfId="146" xr:uid="{CD3E9BC4-96D9-496E-A3EB-66C3BA0B6EEF}"/>
    <cellStyle name="Percent 3" xfId="93" xr:uid="{CF2717F3-EA64-4B2C-B676-E53497980605}"/>
    <cellStyle name="Percent 3 2" xfId="94" xr:uid="{524F8150-5B59-4CA4-8912-CD5033DD3FE1}"/>
    <cellStyle name="Percent 3 3" xfId="115" xr:uid="{493EC82C-B666-4409-8D22-035548D5E8E2}"/>
    <cellStyle name="Percent 4" xfId="95" xr:uid="{20B41ED4-9288-47D1-B9A6-D6432F9A621F}"/>
    <cellStyle name="Percent 4 2" xfId="96" xr:uid="{24539074-80CE-4C47-9C0B-40E23A8AAF92}"/>
    <cellStyle name="Percent 4 3" xfId="142" xr:uid="{C1A07774-F2D8-480D-9EBC-0DA8F59BCEAE}"/>
    <cellStyle name="Percent 5" xfId="97" xr:uid="{099E7A2D-873E-4795-983A-A72DCB68B76C}"/>
    <cellStyle name="Percent 5 2" xfId="98" xr:uid="{451102E4-DDAB-445E-BF83-C2D50AE609D8}"/>
    <cellStyle name="Percent 6" xfId="99" xr:uid="{D9B3C3D3-C51C-4E39-9001-86D8013CE98F}"/>
    <cellStyle name="Percent 6 2" xfId="100" xr:uid="{B44802B4-F46D-43CE-A9F3-8B122383E930}"/>
    <cellStyle name="Percent 7" xfId="101" xr:uid="{286E881A-BD5E-4FC7-AD43-82F116E6404A}"/>
    <cellStyle name="Percent 7 2" xfId="102" xr:uid="{F18336DF-6CC4-4D6D-A9F9-32ED563C438A}"/>
    <cellStyle name="Percent 8" xfId="103" xr:uid="{5ECF8D73-FF41-4653-BEFC-A5CB974B7392}"/>
    <cellStyle name="Percent 8 2" xfId="104" xr:uid="{AFE7BC8E-D6E0-4DA3-A49C-B114832DF644}"/>
    <cellStyle name="Percent 9" xfId="105" xr:uid="{E5B0E748-8DAF-4C0D-AEF6-54A930601D63}"/>
    <cellStyle name="Standard 2" xfId="143" xr:uid="{7055CFCB-24AD-4076-862B-FE6A4489D782}"/>
    <cellStyle name="Standard 2 2" xfId="119" xr:uid="{9609FE40-A519-459D-B174-DCA9006772A5}"/>
    <cellStyle name="Standard_FinSum" xfId="144" xr:uid="{A80E29C3-0DCB-4F6A-98C0-F0E26FF22687}"/>
    <cellStyle name="Title 2" xfId="106" xr:uid="{D4B2D5B6-90DD-4A78-9B5D-ECF63402C479}"/>
    <cellStyle name="Total 2" xfId="107" xr:uid="{105BE36F-0E1C-41B6-8BE9-DB379D582FA1}"/>
    <cellStyle name="Warning Text 2" xfId="108" xr:uid="{C9EC4566-27E5-477F-9362-141844A11B0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3.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2.xml"/><Relationship Id="rId33"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xml"/><Relationship Id="rId32"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4.xml"/><Relationship Id="rId30" Type="http://schemas.openxmlformats.org/officeDocument/2006/relationships/sharedStrings" Target="sharedStrings.xml"/><Relationship Id="rId8" Type="http://schemas.openxmlformats.org/officeDocument/2006/relationships/worksheet" Target="worksheets/sheet8.xml"/></Relationships>
</file>

<file path=xl/charts/_rels/chartEx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Ex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Ex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Ex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Backtesting chart</a:t>
            </a:r>
          </a:p>
        </c:rich>
      </c:tx>
      <c:overlay val="0"/>
      <c:spPr>
        <a:noFill/>
        <a:ln>
          <a:noFill/>
        </a:ln>
        <a:effectLst/>
      </c:spPr>
    </c:title>
    <c:autoTitleDeleted val="0"/>
    <c:plotArea>
      <c:layout/>
      <c:lineChart>
        <c:grouping val="standard"/>
        <c:varyColors val="0"/>
        <c:ser>
          <c:idx val="0"/>
          <c:order val="0"/>
          <c:spPr>
            <a:ln w="28575" cap="rnd">
              <a:solidFill>
                <a:schemeClr val="accent1"/>
              </a:solidFill>
              <a:round/>
            </a:ln>
            <a:effectLst/>
          </c:spPr>
          <c:marker>
            <c:symbol val="none"/>
          </c:marker>
          <c:val>
            <c:numRef>
              <c:f>'[3]3_bi'!$C$10:$C$134</c:f>
              <c:numCache>
                <c:formatCode>General</c:formatCode>
                <c:ptCount val="12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numCache>
            </c:numRef>
          </c:val>
          <c:smooth val="0"/>
          <c:extLst>
            <c:ext xmlns:c15="http://schemas.microsoft.com/office/drawing/2012/chart" uri="{02D57815-91ED-43cb-92C2-25804820EDAC}">
              <c15:filteredSeriesTitle>
                <c15:tx>
                  <c:strRef>
                    <c:extLst>
                      <c:ext uri="{02D57815-91ED-43cb-92C2-25804820EDAC}">
                        <c15:formulaRef>
                          <c15:sqref>'[3]3_bi'!$C$9</c15:sqref>
                        </c15:formulaRef>
                      </c:ext>
                    </c:extLst>
                    <c:strCache>
                      <c:ptCount val="1"/>
                      <c:pt idx="0">
                        <c:v>#REF!</c:v>
                      </c:pt>
                    </c:strCache>
                  </c:strRef>
                </c15:tx>
              </c15:filteredSeriesTitle>
            </c:ext>
            <c:ext xmlns:c16="http://schemas.microsoft.com/office/drawing/2014/chart" uri="{C3380CC4-5D6E-409C-BE32-E72D297353CC}">
              <c16:uniqueId val="{00000000-20A7-4D2B-B5B0-2D966EB623C7}"/>
            </c:ext>
          </c:extLst>
        </c:ser>
        <c:ser>
          <c:idx val="1"/>
          <c:order val="1"/>
          <c:spPr>
            <a:ln w="28575" cap="rnd">
              <a:solidFill>
                <a:schemeClr val="accent2"/>
              </a:solidFill>
              <a:round/>
            </a:ln>
            <a:effectLst/>
          </c:spPr>
          <c:marker>
            <c:symbol val="none"/>
          </c:marker>
          <c:val>
            <c:numRef>
              <c:f>'[3]3_bi'!$D$10:$D$134</c:f>
              <c:numCache>
                <c:formatCode>General</c:formatCode>
                <c:ptCount val="12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numCache>
            </c:numRef>
          </c:val>
          <c:smooth val="0"/>
          <c:extLst>
            <c:ext xmlns:c15="http://schemas.microsoft.com/office/drawing/2012/chart" uri="{02D57815-91ED-43cb-92C2-25804820EDAC}">
              <c15:filteredSeriesTitle>
                <c15:tx>
                  <c:strRef>
                    <c:extLst>
                      <c:ext uri="{02D57815-91ED-43cb-92C2-25804820EDAC}">
                        <c15:formulaRef>
                          <c15:sqref>'[3]3_bi'!$D$9</c15:sqref>
                        </c15:formulaRef>
                      </c:ext>
                    </c:extLst>
                    <c:strCache>
                      <c:ptCount val="1"/>
                      <c:pt idx="0">
                        <c:v>#REF!</c:v>
                      </c:pt>
                    </c:strCache>
                  </c:strRef>
                </c15:tx>
              </c15:filteredSeriesTitle>
            </c:ext>
            <c:ext xmlns:c16="http://schemas.microsoft.com/office/drawing/2014/chart" uri="{C3380CC4-5D6E-409C-BE32-E72D297353CC}">
              <c16:uniqueId val="{00000001-20A7-4D2B-B5B0-2D966EB623C7}"/>
            </c:ext>
          </c:extLst>
        </c:ser>
        <c:ser>
          <c:idx val="2"/>
          <c:order val="2"/>
          <c:spPr>
            <a:ln w="28575" cap="rnd">
              <a:solidFill>
                <a:schemeClr val="accent3"/>
              </a:solidFill>
              <a:round/>
            </a:ln>
            <a:effectLst/>
          </c:spPr>
          <c:marker>
            <c:symbol val="none"/>
          </c:marker>
          <c:val>
            <c:numRef>
              <c:f>'[3]3_bi'!$E$10:$E$134</c:f>
              <c:numCache>
                <c:formatCode>General</c:formatCode>
                <c:ptCount val="12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numCache>
            </c:numRef>
          </c:val>
          <c:smooth val="0"/>
          <c:extLst>
            <c:ext xmlns:c15="http://schemas.microsoft.com/office/drawing/2012/chart" uri="{02D57815-91ED-43cb-92C2-25804820EDAC}">
              <c15:filteredSeriesTitle>
                <c15:tx>
                  <c:strRef>
                    <c:extLst>
                      <c:ext uri="{02D57815-91ED-43cb-92C2-25804820EDAC}">
                        <c15:formulaRef>
                          <c15:sqref>'[3]3_bi'!$E$9</c15:sqref>
                        </c15:formulaRef>
                      </c:ext>
                    </c:extLst>
                    <c:strCache>
                      <c:ptCount val="1"/>
                      <c:pt idx="0">
                        <c:v>#REF!</c:v>
                      </c:pt>
                    </c:strCache>
                  </c:strRef>
                </c15:tx>
              </c15:filteredSeriesTitle>
            </c:ext>
            <c:ext xmlns:c16="http://schemas.microsoft.com/office/drawing/2014/chart" uri="{C3380CC4-5D6E-409C-BE32-E72D297353CC}">
              <c16:uniqueId val="{00000002-20A7-4D2B-B5B0-2D966EB623C7}"/>
            </c:ext>
          </c:extLst>
        </c:ser>
        <c:dLbls>
          <c:showLegendKey val="0"/>
          <c:showVal val="0"/>
          <c:showCatName val="0"/>
          <c:showSerName val="0"/>
          <c:showPercent val="0"/>
          <c:showBubbleSize val="0"/>
        </c:dLbls>
        <c:smooth val="0"/>
        <c:axId val="157903872"/>
        <c:axId val="157913856"/>
      </c:lineChart>
      <c:catAx>
        <c:axId val="157903872"/>
        <c:scaling>
          <c:orientation val="minMax"/>
        </c:scaling>
        <c:delete val="0"/>
        <c:axPos val="b"/>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7913856"/>
        <c:crosses val="autoZero"/>
        <c:auto val="1"/>
        <c:lblAlgn val="ctr"/>
        <c:lblOffset val="100"/>
        <c:noMultiLvlLbl val="0"/>
      </c:catAx>
      <c:valAx>
        <c:axId val="15791385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790387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000000000000044" l="0.7000000000000004" r="0.7000000000000004" t="0.75000000000000044" header="0.30000000000000021" footer="0.30000000000000021"/>
    <c:pageSetup/>
  </c:printSettings>
</c:chartSpace>
</file>

<file path=xl/charts/chartEx1.xml><?xml version="1.0" encoding="utf-8"?>
<cx:chartSpace xmlns:a="http://schemas.openxmlformats.org/drawingml/2006/main" xmlns:r="http://schemas.openxmlformats.org/officeDocument/2006/relationships" xmlns:cx="http://schemas.microsoft.com/office/drawing/2014/chartex">
  <cx:chartData>
    <cx:data id="0">
      <cx:numDim type="val">
        <cx:f>_xlchart.v1.1</cx:f>
      </cx:numDim>
    </cx:data>
  </cx:chartData>
  <cx:chart>
    <cx:title pos="t" align="ctr" overlay="0">
      <cx:tx>
        <cx:txData>
          <cx:v>Rosenblatt Transformation</cx:v>
        </cx:txData>
      </cx:tx>
      <cx:txPr>
        <a:bodyPr spcFirstLastPara="1" vertOverflow="ellipsis" horzOverflow="overflow" wrap="square" lIns="0" tIns="0" rIns="0" bIns="0" anchor="ctr" anchorCtr="1"/>
        <a:lstStyle/>
        <a:p>
          <a:pPr algn="ctr" rtl="0">
            <a:defRPr/>
          </a:pPr>
          <a:r>
            <a:rPr lang="en-US" sz="1400" b="0" i="0" u="none" strike="noStrike" baseline="0">
              <a:solidFill>
                <a:sysClr val="windowText" lastClr="000000">
                  <a:lumMod val="65000"/>
                  <a:lumOff val="35000"/>
                </a:sysClr>
              </a:solidFill>
              <a:latin typeface="Calibri" panose="020F0502020204030204"/>
            </a:rPr>
            <a:t>Rosenblatt Transformation</a:t>
          </a:r>
        </a:p>
      </cx:txPr>
    </cx:title>
    <cx:plotArea>
      <cx:plotAreaRegion>
        <cx:series layoutId="clusteredColumn" uniqueId="{92C6F9CB-B1B9-4D77-95FE-09B9A90EEDFB}">
          <cx:dataId val="0"/>
          <cx:layoutPr>
            <cx:binning intervalClosed="r">
              <cx:binSize val="0.05000000000000001"/>
            </cx:binning>
          </cx:layoutPr>
        </cx:series>
      </cx:plotAreaRegion>
      <cx:axis id="0">
        <cx:catScaling gapWidth="0"/>
        <cx:tickLabels/>
      </cx:axis>
      <cx:axis id="1">
        <cx:valScaling/>
        <cx:majorGridlines/>
        <cx:tickLabels/>
      </cx:axis>
    </cx:plotArea>
  </cx:chart>
</cx:chartSpace>
</file>

<file path=xl/charts/chartEx2.xml><?xml version="1.0" encoding="utf-8"?>
<cx:chartSpace xmlns:a="http://schemas.openxmlformats.org/drawingml/2006/main" xmlns:r="http://schemas.openxmlformats.org/officeDocument/2006/relationships" xmlns:cx="http://schemas.microsoft.com/office/drawing/2014/chartex">
  <cx:chartData>
    <cx:data id="0">
      <cx:numDim type="val">
        <cx:f>_xlchart.v1.0</cx:f>
      </cx:numDim>
    </cx:data>
  </cx:chartData>
  <cx:chart>
    <cx:title pos="t" align="ctr" overlay="0">
      <cx:tx>
        <cx:txData>
          <cx:v>Berkowitz Transformation</cx:v>
        </cx:txData>
      </cx:tx>
      <cx:txPr>
        <a:bodyPr spcFirstLastPara="1" vertOverflow="ellipsis" horzOverflow="overflow" wrap="square" lIns="0" tIns="0" rIns="0" bIns="0" anchor="ctr" anchorCtr="1"/>
        <a:lstStyle/>
        <a:p>
          <a:pPr algn="ctr" rtl="0">
            <a:defRPr/>
          </a:pPr>
          <a:r>
            <a:rPr lang="en-US" sz="1400" b="0" i="0" u="none" strike="noStrike" baseline="0">
              <a:solidFill>
                <a:sysClr val="windowText" lastClr="000000">
                  <a:lumMod val="65000"/>
                  <a:lumOff val="35000"/>
                </a:sysClr>
              </a:solidFill>
              <a:latin typeface="Calibri" panose="020F0502020204030204"/>
            </a:rPr>
            <a:t>Berkowitz Transformation</a:t>
          </a:r>
        </a:p>
      </cx:txPr>
    </cx:title>
    <cx:plotArea>
      <cx:plotAreaRegion>
        <cx:series layoutId="clusteredColumn" uniqueId="{08A172EC-80C5-4A70-9120-D6C7AAC7CEF1}">
          <cx:dataId val="0"/>
          <cx:layoutPr>
            <cx:binning intervalClosed="r">
              <cx:binCount val="20"/>
            </cx:binning>
          </cx:layoutPr>
        </cx:series>
      </cx:plotAreaRegion>
      <cx:axis id="0">
        <cx:catScaling gapWidth="0"/>
        <cx:tickLabels/>
      </cx:axis>
      <cx:axis id="1">
        <cx:valScaling/>
        <cx:majorGridlines/>
        <cx:tickLabels/>
      </cx:axis>
    </cx:plotArea>
  </cx:chart>
</cx:chartSpace>
</file>

<file path=xl/charts/chartEx3.xml><?xml version="1.0" encoding="utf-8"?>
<cx:chartSpace xmlns:a="http://schemas.openxmlformats.org/drawingml/2006/main" xmlns:r="http://schemas.openxmlformats.org/officeDocument/2006/relationships" xmlns:cx="http://schemas.microsoft.com/office/drawing/2014/chartex">
  <cx:chartData>
    <cx:data id="0">
      <cx:numDim type="val">
        <cx:f>_xlchart.v1.2</cx:f>
      </cx:numDim>
    </cx:data>
  </cx:chartData>
  <cx:chart>
    <cx:title pos="t" align="ctr" overlay="0">
      <cx:tx>
        <cx:txData>
          <cx:v>Rosenblatt Transformation</cx:v>
        </cx:txData>
      </cx:tx>
      <cx:txPr>
        <a:bodyPr spcFirstLastPara="1" vertOverflow="ellipsis" horzOverflow="overflow" wrap="square" lIns="0" tIns="0" rIns="0" bIns="0" anchor="ctr" anchorCtr="1"/>
        <a:lstStyle/>
        <a:p>
          <a:pPr algn="ctr" rtl="0">
            <a:defRPr/>
          </a:pPr>
          <a:r>
            <a:rPr lang="en-US" sz="1400" b="0" i="0" u="none" strike="noStrike" baseline="0">
              <a:solidFill>
                <a:sysClr val="windowText" lastClr="000000">
                  <a:lumMod val="65000"/>
                  <a:lumOff val="35000"/>
                </a:sysClr>
              </a:solidFill>
              <a:latin typeface="Calibri" panose="020F0502020204030204"/>
            </a:rPr>
            <a:t>Rosenblatt Transformation</a:t>
          </a:r>
        </a:p>
      </cx:txPr>
    </cx:title>
    <cx:plotArea>
      <cx:plotAreaRegion>
        <cx:series layoutId="clusteredColumn" uniqueId="{92C6F9CB-B1B9-4D77-95FE-09B9A90EEDFB}">
          <cx:dataId val="0"/>
          <cx:layoutPr>
            <cx:binning intervalClosed="r">
              <cx:binSize val="0.05000000000000001"/>
            </cx:binning>
          </cx:layoutPr>
        </cx:series>
      </cx:plotAreaRegion>
      <cx:axis id="0">
        <cx:catScaling gapWidth="0"/>
        <cx:tickLabels/>
      </cx:axis>
      <cx:axis id="1">
        <cx:valScaling/>
        <cx:majorGridlines/>
        <cx:tickLabels/>
      </cx:axis>
    </cx:plotArea>
  </cx:chart>
</cx:chartSpace>
</file>

<file path=xl/charts/chartEx4.xml><?xml version="1.0" encoding="utf-8"?>
<cx:chartSpace xmlns:a="http://schemas.openxmlformats.org/drawingml/2006/main" xmlns:r="http://schemas.openxmlformats.org/officeDocument/2006/relationships" xmlns:cx="http://schemas.microsoft.com/office/drawing/2014/chartex">
  <cx:chartData>
    <cx:data id="0">
      <cx:numDim type="val">
        <cx:f>_xlchart.v1.3</cx:f>
      </cx:numDim>
    </cx:data>
  </cx:chartData>
  <cx:chart>
    <cx:title pos="t" align="ctr" overlay="0">
      <cx:tx>
        <cx:txData>
          <cx:v>Berkowitz Transformation</cx:v>
        </cx:txData>
      </cx:tx>
      <cx:txPr>
        <a:bodyPr spcFirstLastPara="1" vertOverflow="ellipsis" horzOverflow="overflow" wrap="square" lIns="0" tIns="0" rIns="0" bIns="0" anchor="ctr" anchorCtr="1"/>
        <a:lstStyle/>
        <a:p>
          <a:pPr algn="ctr" rtl="0">
            <a:defRPr/>
          </a:pPr>
          <a:r>
            <a:rPr lang="en-US" sz="1400" b="0" i="0" u="none" strike="noStrike" baseline="0">
              <a:solidFill>
                <a:sysClr val="windowText" lastClr="000000">
                  <a:lumMod val="65000"/>
                  <a:lumOff val="35000"/>
                </a:sysClr>
              </a:solidFill>
              <a:latin typeface="Calibri" panose="020F0502020204030204"/>
            </a:rPr>
            <a:t>Berkowitz Transformation</a:t>
          </a:r>
        </a:p>
      </cx:txPr>
    </cx:title>
    <cx:plotArea>
      <cx:plotAreaRegion>
        <cx:series layoutId="clusteredColumn" uniqueId="{08A172EC-80C5-4A70-9120-D6C7AAC7CEF1}">
          <cx:dataId val="0"/>
          <cx:layoutPr>
            <cx:binning intervalClosed="r">
              <cx:binCount val="20"/>
            </cx:binning>
          </cx:layoutPr>
        </cx:series>
      </cx:plotAreaRegion>
      <cx:axis id="0">
        <cx:catScaling gapWidth="0"/>
        <cx:tickLabels/>
      </cx:axis>
      <cx:axis id="1">
        <cx:valScaling/>
        <cx:majorGridlines/>
        <cx:tickLabels/>
      </cx:axis>
    </cx:plotArea>
  </cx:chart>
</cx: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6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6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3.xml><?xml version="1.0" encoding="utf-8"?>
<cs:chartStyle xmlns:cs="http://schemas.microsoft.com/office/drawing/2012/chartStyle" xmlns:a="http://schemas.openxmlformats.org/drawingml/2006/main" id="36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4.xml><?xml version="1.0" encoding="utf-8"?>
<cs:chartStyle xmlns:cs="http://schemas.microsoft.com/office/drawing/2012/chartStyle" xmlns:a="http://schemas.openxmlformats.org/drawingml/2006/main" id="36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microsoft.com/office/2014/relationships/chartEx" Target="../charts/chartEx2.xml"/><Relationship Id="rId1" Type="http://schemas.microsoft.com/office/2014/relationships/chartEx" Target="../charts/chartEx1.xml"/></Relationships>
</file>

<file path=xl/drawings/_rels/drawing4.xml.rels><?xml version="1.0" encoding="UTF-8" standalone="yes"?>
<Relationships xmlns="http://schemas.openxmlformats.org/package/2006/relationships"><Relationship Id="rId2" Type="http://schemas.microsoft.com/office/2014/relationships/chartEx" Target="../charts/chartEx4.xml"/><Relationship Id="rId1" Type="http://schemas.microsoft.com/office/2014/relationships/chartEx" Target="../charts/chartEx3.xml"/></Relationships>
</file>

<file path=xl/drawings/drawing1.xml><?xml version="1.0" encoding="utf-8"?>
<xdr:wsDr xmlns:xdr="http://schemas.openxmlformats.org/drawingml/2006/spreadsheetDrawing" xmlns:a="http://schemas.openxmlformats.org/drawingml/2006/main">
  <xdr:twoCellAnchor editAs="oneCell">
    <xdr:from>
      <xdr:col>0</xdr:col>
      <xdr:colOff>190501</xdr:colOff>
      <xdr:row>0</xdr:row>
      <xdr:rowOff>171451</xdr:rowOff>
    </xdr:from>
    <xdr:to>
      <xdr:col>2</xdr:col>
      <xdr:colOff>495301</xdr:colOff>
      <xdr:row>3</xdr:row>
      <xdr:rowOff>129827</xdr:rowOff>
    </xdr:to>
    <xdr:pic>
      <xdr:nvPicPr>
        <xdr:cNvPr id="2" name="Picture 1">
          <a:extLst>
            <a:ext uri="{FF2B5EF4-FFF2-40B4-BE49-F238E27FC236}">
              <a16:creationId xmlns:a16="http://schemas.microsoft.com/office/drawing/2014/main" id="{F854E2F1-B2C2-4072-A1F6-E0D63E8A08F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1" y="171451"/>
          <a:ext cx="1524000" cy="508921"/>
        </a:xfrm>
        <a:prstGeom prst="rect">
          <a:avLst/>
        </a:prstGeom>
      </xdr:spPr>
    </xdr:pic>
    <xdr:clientData/>
  </xdr:twoCellAnchor>
  <xdr:twoCellAnchor>
    <xdr:from>
      <xdr:col>0</xdr:col>
      <xdr:colOff>285750</xdr:colOff>
      <xdr:row>8</xdr:row>
      <xdr:rowOff>57150</xdr:rowOff>
    </xdr:from>
    <xdr:to>
      <xdr:col>9</xdr:col>
      <xdr:colOff>590550</xdr:colOff>
      <xdr:row>8</xdr:row>
      <xdr:rowOff>66675</xdr:rowOff>
    </xdr:to>
    <xdr:cxnSp macro="">
      <xdr:nvCxnSpPr>
        <xdr:cNvPr id="3" name="Straight Connector 2">
          <a:extLst>
            <a:ext uri="{FF2B5EF4-FFF2-40B4-BE49-F238E27FC236}">
              <a16:creationId xmlns:a16="http://schemas.microsoft.com/office/drawing/2014/main" id="{6A9D4DE0-AECE-43C7-BFD3-A4D106E197A8}"/>
            </a:ext>
          </a:extLst>
        </xdr:cNvPr>
        <xdr:cNvCxnSpPr/>
      </xdr:nvCxnSpPr>
      <xdr:spPr>
        <a:xfrm>
          <a:off x="285750" y="1741170"/>
          <a:ext cx="5791200" cy="9525"/>
        </a:xfrm>
        <a:prstGeom prst="line">
          <a:avLst/>
        </a:prstGeom>
        <a:ln w="12700" cap="rnd">
          <a:solidFill>
            <a:schemeClr val="tx2">
              <a:lumMod val="75000"/>
              <a:lumOff val="25000"/>
            </a:schemeClr>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0</xdr:col>
      <xdr:colOff>295275</xdr:colOff>
      <xdr:row>4</xdr:row>
      <xdr:rowOff>152400</xdr:rowOff>
    </xdr:from>
    <xdr:to>
      <xdr:col>9</xdr:col>
      <xdr:colOff>600075</xdr:colOff>
      <xdr:row>4</xdr:row>
      <xdr:rowOff>161925</xdr:rowOff>
    </xdr:to>
    <xdr:cxnSp macro="">
      <xdr:nvCxnSpPr>
        <xdr:cNvPr id="4" name="Straight Connector 3">
          <a:extLst>
            <a:ext uri="{FF2B5EF4-FFF2-40B4-BE49-F238E27FC236}">
              <a16:creationId xmlns:a16="http://schemas.microsoft.com/office/drawing/2014/main" id="{0DD3B822-C134-4D17-B538-C30EE22D5E03}"/>
            </a:ext>
          </a:extLst>
        </xdr:cNvPr>
        <xdr:cNvCxnSpPr/>
      </xdr:nvCxnSpPr>
      <xdr:spPr>
        <a:xfrm>
          <a:off x="295275" y="883920"/>
          <a:ext cx="5791200" cy="9525"/>
        </a:xfrm>
        <a:prstGeom prst="line">
          <a:avLst/>
        </a:prstGeom>
        <a:ln w="12700" cap="rnd">
          <a:solidFill>
            <a:schemeClr val="tx2">
              <a:lumMod val="75000"/>
              <a:lumOff val="25000"/>
            </a:schemeClr>
          </a:solidFill>
        </a:ln>
      </xdr:spPr>
      <xdr:style>
        <a:lnRef idx="2">
          <a:schemeClr val="accent1"/>
        </a:lnRef>
        <a:fillRef idx="0">
          <a:schemeClr val="accent1"/>
        </a:fillRef>
        <a:effectRef idx="1">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9</xdr:col>
      <xdr:colOff>342900</xdr:colOff>
      <xdr:row>9</xdr:row>
      <xdr:rowOff>11906</xdr:rowOff>
    </xdr:from>
    <xdr:to>
      <xdr:col>16</xdr:col>
      <xdr:colOff>273845</xdr:colOff>
      <xdr:row>23</xdr:row>
      <xdr:rowOff>154781</xdr:rowOff>
    </xdr:to>
    <xdr:graphicFrame macro="">
      <xdr:nvGraphicFramePr>
        <xdr:cNvPr id="2" name="Chart 1">
          <a:extLst>
            <a:ext uri="{FF2B5EF4-FFF2-40B4-BE49-F238E27FC236}">
              <a16:creationId xmlns:a16="http://schemas.microsoft.com/office/drawing/2014/main" id="{E3CDBCC3-F2C5-4845-B8D4-3CF08C033A4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16</xdr:col>
      <xdr:colOff>144780</xdr:colOff>
      <xdr:row>8</xdr:row>
      <xdr:rowOff>156210</xdr:rowOff>
    </xdr:from>
    <xdr:to>
      <xdr:col>23</xdr:col>
      <xdr:colOff>449580</xdr:colOff>
      <xdr:row>23</xdr:row>
      <xdr:rowOff>156210</xdr:rowOff>
    </xdr:to>
    <mc:AlternateContent xmlns:mc="http://schemas.openxmlformats.org/markup-compatibility/2006">
      <mc:Choice xmlns:cx1="http://schemas.microsoft.com/office/drawing/2015/9/8/chartex" Requires="cx1">
        <xdr:graphicFrame macro="">
          <xdr:nvGraphicFramePr>
            <xdr:cNvPr id="2" name="Chart 1">
              <a:extLst>
                <a:ext uri="{FF2B5EF4-FFF2-40B4-BE49-F238E27FC236}">
                  <a16:creationId xmlns:a16="http://schemas.microsoft.com/office/drawing/2014/main" id="{DE323A6E-FABF-4467-B1BB-F98A1A3E0FF3}"/>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1"/>
            </a:graphicData>
          </a:graphic>
        </xdr:graphicFrame>
      </mc:Choice>
      <mc:Fallback>
        <xdr:sp macro="" textlink="">
          <xdr:nvSpPr>
            <xdr:cNvPr id="0" name=""/>
            <xdr:cNvSpPr>
              <a:spLocks noTextEdit="1"/>
            </xdr:cNvSpPr>
          </xdr:nvSpPr>
          <xdr:spPr>
            <a:xfrm>
              <a:off x="10812780" y="1832610"/>
              <a:ext cx="4572000" cy="2849880"/>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twoCellAnchor>
    <xdr:from>
      <xdr:col>16</xdr:col>
      <xdr:colOff>175260</xdr:colOff>
      <xdr:row>25</xdr:row>
      <xdr:rowOff>68580</xdr:rowOff>
    </xdr:from>
    <xdr:to>
      <xdr:col>23</xdr:col>
      <xdr:colOff>480060</xdr:colOff>
      <xdr:row>40</xdr:row>
      <xdr:rowOff>80010</xdr:rowOff>
    </xdr:to>
    <mc:AlternateContent xmlns:mc="http://schemas.openxmlformats.org/markup-compatibility/2006">
      <mc:Choice xmlns:cx1="http://schemas.microsoft.com/office/drawing/2015/9/8/chartex" Requires="cx1">
        <xdr:graphicFrame macro="">
          <xdr:nvGraphicFramePr>
            <xdr:cNvPr id="3" name="Chart 2">
              <a:extLst>
                <a:ext uri="{FF2B5EF4-FFF2-40B4-BE49-F238E27FC236}">
                  <a16:creationId xmlns:a16="http://schemas.microsoft.com/office/drawing/2014/main" id="{AB49FB1A-456F-4E4A-8386-B3102424A149}"/>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2"/>
            </a:graphicData>
          </a:graphic>
        </xdr:graphicFrame>
      </mc:Choice>
      <mc:Fallback>
        <xdr:sp macro="" textlink="">
          <xdr:nvSpPr>
            <xdr:cNvPr id="0" name=""/>
            <xdr:cNvSpPr>
              <a:spLocks noTextEdit="1"/>
            </xdr:cNvSpPr>
          </xdr:nvSpPr>
          <xdr:spPr>
            <a:xfrm>
              <a:off x="10843260" y="4930140"/>
              <a:ext cx="4572000" cy="2526030"/>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wsDr>
</file>

<file path=xl/drawings/drawing4.xml><?xml version="1.0" encoding="utf-8"?>
<xdr:wsDr xmlns:xdr="http://schemas.openxmlformats.org/drawingml/2006/spreadsheetDrawing" xmlns:a="http://schemas.openxmlformats.org/drawingml/2006/main">
  <xdr:twoCellAnchor>
    <xdr:from>
      <xdr:col>15</xdr:col>
      <xdr:colOff>144780</xdr:colOff>
      <xdr:row>8</xdr:row>
      <xdr:rowOff>156210</xdr:rowOff>
    </xdr:from>
    <xdr:to>
      <xdr:col>22</xdr:col>
      <xdr:colOff>449580</xdr:colOff>
      <xdr:row>23</xdr:row>
      <xdr:rowOff>156210</xdr:rowOff>
    </xdr:to>
    <mc:AlternateContent xmlns:mc="http://schemas.openxmlformats.org/markup-compatibility/2006">
      <mc:Choice xmlns:cx1="http://schemas.microsoft.com/office/drawing/2015/9/8/chartex" Requires="cx1">
        <xdr:graphicFrame macro="">
          <xdr:nvGraphicFramePr>
            <xdr:cNvPr id="2" name="Chart 1">
              <a:extLst>
                <a:ext uri="{FF2B5EF4-FFF2-40B4-BE49-F238E27FC236}">
                  <a16:creationId xmlns:a16="http://schemas.microsoft.com/office/drawing/2014/main" id="{CA19B248-D65F-4B5B-BB2F-61276AE4ACEB}"/>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1"/>
            </a:graphicData>
          </a:graphic>
        </xdr:graphicFrame>
      </mc:Choice>
      <mc:Fallback>
        <xdr:sp macro="" textlink="">
          <xdr:nvSpPr>
            <xdr:cNvPr id="0" name=""/>
            <xdr:cNvSpPr>
              <a:spLocks noTextEdit="1"/>
            </xdr:cNvSpPr>
          </xdr:nvSpPr>
          <xdr:spPr>
            <a:xfrm>
              <a:off x="9669780" y="1832610"/>
              <a:ext cx="4572000" cy="2849880"/>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twoCellAnchor>
    <xdr:from>
      <xdr:col>15</xdr:col>
      <xdr:colOff>175260</xdr:colOff>
      <xdr:row>25</xdr:row>
      <xdr:rowOff>68580</xdr:rowOff>
    </xdr:from>
    <xdr:to>
      <xdr:col>22</xdr:col>
      <xdr:colOff>480060</xdr:colOff>
      <xdr:row>40</xdr:row>
      <xdr:rowOff>80010</xdr:rowOff>
    </xdr:to>
    <mc:AlternateContent xmlns:mc="http://schemas.openxmlformats.org/markup-compatibility/2006">
      <mc:Choice xmlns:cx1="http://schemas.microsoft.com/office/drawing/2015/9/8/chartex" Requires="cx1">
        <xdr:graphicFrame macro="">
          <xdr:nvGraphicFramePr>
            <xdr:cNvPr id="3" name="Chart 2">
              <a:extLst>
                <a:ext uri="{FF2B5EF4-FFF2-40B4-BE49-F238E27FC236}">
                  <a16:creationId xmlns:a16="http://schemas.microsoft.com/office/drawing/2014/main" id="{46ACFB1C-8893-4051-A26D-1D8DC57ACAA1}"/>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2"/>
            </a:graphicData>
          </a:graphic>
        </xdr:graphicFrame>
      </mc:Choice>
      <mc:Fallback>
        <xdr:sp macro="" textlink="">
          <xdr:nvSpPr>
            <xdr:cNvPr id="0" name=""/>
            <xdr:cNvSpPr>
              <a:spLocks noTextEdit="1"/>
            </xdr:cNvSpPr>
          </xdr:nvSpPr>
          <xdr:spPr>
            <a:xfrm>
              <a:off x="9700260" y="4930140"/>
              <a:ext cx="4572000" cy="2526030"/>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wsDr>
</file>

<file path=xl/drawings/drawing5.xml><?xml version="1.0" encoding="utf-8"?>
<xdr:wsDr xmlns:xdr="http://schemas.openxmlformats.org/drawingml/2006/spreadsheetDrawing" xmlns:a="http://schemas.openxmlformats.org/drawingml/2006/main">
  <xdr:oneCellAnchor>
    <xdr:from>
      <xdr:col>1</xdr:col>
      <xdr:colOff>0</xdr:colOff>
      <xdr:row>4</xdr:row>
      <xdr:rowOff>138112</xdr:rowOff>
    </xdr:from>
    <xdr:ext cx="9737987" cy="503151"/>
    <xdr:sp macro="" textlink="">
      <xdr:nvSpPr>
        <xdr:cNvPr id="2" name="TextBox 1">
          <a:extLst>
            <a:ext uri="{FF2B5EF4-FFF2-40B4-BE49-F238E27FC236}">
              <a16:creationId xmlns:a16="http://schemas.microsoft.com/office/drawing/2014/main" id="{1B46119F-975D-4B18-872D-770C99DB68CC}"/>
            </a:ext>
          </a:extLst>
        </xdr:cNvPr>
        <xdr:cNvSpPr txBox="1"/>
      </xdr:nvSpPr>
      <xdr:spPr>
        <a:xfrm>
          <a:off x="619125" y="884237"/>
          <a:ext cx="9737987" cy="5031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100" i="0">
              <a:solidFill>
                <a:srgbClr val="002060"/>
              </a:solidFill>
              <a:effectLst/>
              <a:latin typeface="Cambria Math" panose="02040503050406030204" pitchFamily="18" charset="0"/>
              <a:ea typeface="+mn-ea"/>
              <a:cs typeface="+mn-cs"/>
            </a:rPr>
            <a:t>𝑦</a:t>
          </a:r>
          <a:r>
            <a:rPr lang="en-US" sz="1100" i="0">
              <a:solidFill>
                <a:srgbClr val="002060"/>
              </a:solidFill>
              <a:effectLst/>
              <a:latin typeface="Cambria Math"/>
              <a:ea typeface="+mn-ea"/>
              <a:cs typeface="+mn-cs"/>
            </a:rPr>
            <a:t>(</a:t>
          </a:r>
          <a:r>
            <a:rPr lang="en-US" sz="1100" i="0">
              <a:solidFill>
                <a:srgbClr val="002060"/>
              </a:solidFill>
              <a:effectLst/>
              <a:latin typeface="Cambria Math" panose="02040503050406030204" pitchFamily="18" charset="0"/>
              <a:ea typeface="+mn-ea"/>
              <a:cs typeface="+mn-cs"/>
            </a:rPr>
            <a:t>𝑠</a:t>
          </a:r>
          <a:r>
            <a:rPr lang="en-US" sz="1100" i="0">
              <a:solidFill>
                <a:srgbClr val="002060"/>
              </a:solidFill>
              <a:effectLst/>
              <a:latin typeface="Cambria Math"/>
              <a:ea typeface="+mn-ea"/>
              <a:cs typeface="+mn-cs"/>
            </a:rPr>
            <a:t>)</a:t>
          </a:r>
          <a:r>
            <a:rPr lang="en-US" sz="1100" i="0">
              <a:solidFill>
                <a:srgbClr val="002060"/>
              </a:solidFill>
              <a:effectLst/>
              <a:latin typeface="Cambria Math" panose="02040503050406030204" pitchFamily="18" charset="0"/>
              <a:ea typeface="+mn-ea"/>
              <a:cs typeface="+mn-cs"/>
            </a:rPr>
            <a:t>= 𝛽</a:t>
          </a:r>
          <a:r>
            <a:rPr lang="en-US" sz="1100" i="0">
              <a:solidFill>
                <a:srgbClr val="002060"/>
              </a:solidFill>
              <a:effectLst/>
              <a:latin typeface="Cambria Math"/>
              <a:ea typeface="+mn-ea"/>
              <a:cs typeface="+mn-cs"/>
            </a:rPr>
            <a:t>_</a:t>
          </a:r>
          <a:r>
            <a:rPr lang="en-US" sz="1100" i="0">
              <a:solidFill>
                <a:srgbClr val="002060"/>
              </a:solidFill>
              <a:effectLst/>
              <a:latin typeface="Cambria Math" panose="02040503050406030204" pitchFamily="18" charset="0"/>
              <a:ea typeface="+mn-ea"/>
              <a:cs typeface="+mn-cs"/>
            </a:rPr>
            <a:t>1</a:t>
          </a:r>
          <a:r>
            <a:rPr lang="en-US" sz="1100" i="0">
              <a:solidFill>
                <a:srgbClr val="002060"/>
              </a:solidFill>
              <a:effectLst/>
              <a:latin typeface="Cambria Math"/>
              <a:ea typeface="+mn-ea"/>
              <a:cs typeface="+mn-cs"/>
            </a:rPr>
            <a:t> </a:t>
          </a:r>
          <a:r>
            <a:rPr lang="en-US" sz="1100" i="0">
              <a:solidFill>
                <a:srgbClr val="002060"/>
              </a:solidFill>
              <a:effectLst/>
              <a:latin typeface="Cambria Math" panose="02040503050406030204" pitchFamily="18" charset="0"/>
              <a:ea typeface="+mn-ea"/>
              <a:cs typeface="+mn-cs"/>
            </a:rPr>
            <a:t> </a:t>
          </a:r>
          <a:r>
            <a:rPr lang="en-US" sz="1100" i="0">
              <a:solidFill>
                <a:srgbClr val="002060"/>
              </a:solidFill>
              <a:effectLst/>
              <a:latin typeface="Cambria Math"/>
              <a:ea typeface="+mn-ea"/>
              <a:cs typeface="+mn-cs"/>
            </a:rPr>
            <a:t>(</a:t>
          </a:r>
          <a:r>
            <a:rPr lang="en-US" sz="1100" i="0">
              <a:solidFill>
                <a:srgbClr val="002060"/>
              </a:solidFill>
              <a:effectLst/>
              <a:latin typeface="Cambria Math" panose="02040503050406030204" pitchFamily="18" charset="0"/>
              <a:ea typeface="+mn-ea"/>
              <a:cs typeface="+mn-cs"/>
            </a:rPr>
            <a:t>𝐼𝑛𝑠𝑢𝑟𝑒𝑑 𝑉𝑜𝑙𝑢𝑚𝑒 (′000)∗𝑃𝑟𝑒𝑚𝑖𝑢𝑚 𝑃𝑎𝑦𝑚𝑒𝑛𝑡 𝑃𝑒𝑟𝑖𝑜𝑑</a:t>
          </a:r>
          <a:r>
            <a:rPr lang="en-US" sz="1100" i="0">
              <a:solidFill>
                <a:srgbClr val="002060"/>
              </a:solidFill>
              <a:effectLst/>
              <a:latin typeface="Cambria Math"/>
              <a:ea typeface="+mn-ea"/>
              <a:cs typeface="+mn-cs"/>
            </a:rPr>
            <a:t>)/(</a:t>
          </a:r>
          <a:r>
            <a:rPr lang="en-US" sz="1100" i="0">
              <a:solidFill>
                <a:srgbClr val="002060"/>
              </a:solidFill>
              <a:effectLst/>
              <a:latin typeface="Cambria Math" panose="02040503050406030204" pitchFamily="18" charset="0"/>
              <a:ea typeface="+mn-ea"/>
              <a:cs typeface="+mn-cs"/>
            </a:rPr>
            <a:t>𝐴𝑛𝑛𝑢𝑎𝑙 𝑃𝑟𝑒𝑚𝑖𝑢𝑚</a:t>
          </a:r>
          <a:r>
            <a:rPr lang="en-US" sz="1100" i="0">
              <a:solidFill>
                <a:srgbClr val="002060"/>
              </a:solidFill>
              <a:effectLst/>
              <a:latin typeface="Cambria Math"/>
              <a:ea typeface="+mn-ea"/>
              <a:cs typeface="+mn-cs"/>
            </a:rPr>
            <a:t>)</a:t>
          </a:r>
          <a:r>
            <a:rPr lang="en-US" sz="1100" i="0">
              <a:solidFill>
                <a:srgbClr val="002060"/>
              </a:solidFill>
              <a:effectLst/>
              <a:latin typeface="Cambria Math" panose="02040503050406030204" pitchFamily="18" charset="0"/>
              <a:ea typeface="+mn-ea"/>
              <a:cs typeface="+mn-cs"/>
            </a:rPr>
            <a:t>+𝛽</a:t>
          </a:r>
          <a:r>
            <a:rPr lang="en-US" sz="1100" i="0">
              <a:solidFill>
                <a:srgbClr val="002060"/>
              </a:solidFill>
              <a:effectLst/>
              <a:latin typeface="Cambria Math"/>
              <a:ea typeface="+mn-ea"/>
              <a:cs typeface="+mn-cs"/>
            </a:rPr>
            <a:t>_</a:t>
          </a:r>
          <a:r>
            <a:rPr lang="en-US" sz="1100" i="0">
              <a:solidFill>
                <a:srgbClr val="002060"/>
              </a:solidFill>
              <a:effectLst/>
              <a:latin typeface="Cambria Math" panose="02040503050406030204" pitchFamily="18" charset="0"/>
              <a:ea typeface="+mn-ea"/>
              <a:cs typeface="+mn-cs"/>
            </a:rPr>
            <a:t>2  </a:t>
          </a:r>
          <a:r>
            <a:rPr lang="en-US" sz="1100" b="0" i="0">
              <a:solidFill>
                <a:srgbClr val="002060"/>
              </a:solidFill>
              <a:effectLst/>
              <a:latin typeface="Cambria Math" panose="02040503050406030204" pitchFamily="18" charset="0"/>
              <a:ea typeface="+mn-ea"/>
              <a:cs typeface="+mn-cs"/>
            </a:rPr>
            <a:t>𝐴𝑔𝑒 𝐹𝑢𝑛𝑐𝑡𝑖𝑜𝑛+ </a:t>
          </a:r>
          <a:r>
            <a:rPr lang="en-US" sz="1100" i="0">
              <a:solidFill>
                <a:srgbClr val="002060"/>
              </a:solidFill>
              <a:effectLst/>
              <a:latin typeface="Cambria Math" panose="02040503050406030204" pitchFamily="18" charset="0"/>
              <a:ea typeface="+mn-ea"/>
              <a:cs typeface="+mn-cs"/>
            </a:rPr>
            <a:t>𝛽</a:t>
          </a:r>
          <a:r>
            <a:rPr lang="en-US" sz="1100" i="0">
              <a:solidFill>
                <a:srgbClr val="002060"/>
              </a:solidFill>
              <a:effectLst/>
              <a:latin typeface="Cambria Math"/>
              <a:ea typeface="+mn-ea"/>
              <a:cs typeface="+mn-cs"/>
            </a:rPr>
            <a:t>_</a:t>
          </a:r>
          <a:r>
            <a:rPr lang="en-US" sz="1100" i="0">
              <a:solidFill>
                <a:srgbClr val="002060"/>
              </a:solidFill>
              <a:effectLst/>
              <a:latin typeface="Cambria Math" panose="02040503050406030204" pitchFamily="18" charset="0"/>
              <a:ea typeface="+mn-ea"/>
              <a:cs typeface="+mn-cs"/>
            </a:rPr>
            <a:t>3   </a:t>
          </a:r>
          <a:r>
            <a:rPr lang="en-US" sz="1100" i="0">
              <a:solidFill>
                <a:srgbClr val="002060"/>
              </a:solidFill>
              <a:effectLst/>
              <a:latin typeface="Cambria Math"/>
              <a:ea typeface="+mn-ea"/>
              <a:cs typeface="+mn-cs"/>
            </a:rPr>
            <a:t>(</a:t>
          </a:r>
          <a:r>
            <a:rPr lang="en-US" sz="1100" i="0">
              <a:solidFill>
                <a:srgbClr val="002060"/>
              </a:solidFill>
              <a:effectLst/>
              <a:latin typeface="Cambria Math" panose="02040503050406030204" pitchFamily="18" charset="0"/>
              <a:ea typeface="+mn-ea"/>
              <a:cs typeface="+mn-cs"/>
            </a:rPr>
            <a:t>𝐴𝑡𝑡𝑎𝑖𝑛𝑒𝑑 𝐴𝑔𝑒∗𝐼𝑛𝑠𝑢𝑟𝑒𝑑 𝑉𝑜𝑙𝑢𝑚𝑒 (′000)</a:t>
          </a:r>
          <a:r>
            <a:rPr lang="en-US" sz="1100" i="0">
              <a:solidFill>
                <a:srgbClr val="002060"/>
              </a:solidFill>
              <a:effectLst/>
              <a:latin typeface="Cambria Math"/>
              <a:ea typeface="+mn-ea"/>
              <a:cs typeface="+mn-cs"/>
            </a:rPr>
            <a:t>)/</a:t>
          </a:r>
          <a:r>
            <a:rPr lang="en-US" sz="1100" i="0">
              <a:solidFill>
                <a:srgbClr val="002060"/>
              </a:solidFill>
              <a:effectLst/>
              <a:latin typeface="Cambria Math" panose="02040503050406030204" pitchFamily="18" charset="0"/>
              <a:ea typeface="+mn-ea"/>
              <a:cs typeface="+mn-cs"/>
            </a:rPr>
            <a:t>1000+ 𝛽</a:t>
          </a:r>
          <a:r>
            <a:rPr lang="en-US" sz="1100" i="0">
              <a:solidFill>
                <a:srgbClr val="002060"/>
              </a:solidFill>
              <a:effectLst/>
              <a:latin typeface="Cambria Math"/>
              <a:ea typeface="+mn-ea"/>
              <a:cs typeface="+mn-cs"/>
            </a:rPr>
            <a:t>_</a:t>
          </a:r>
          <a:r>
            <a:rPr lang="en-US" sz="1100" i="0">
              <a:solidFill>
                <a:srgbClr val="002060"/>
              </a:solidFill>
              <a:effectLst/>
              <a:latin typeface="Cambria Math" panose="02040503050406030204" pitchFamily="18" charset="0"/>
              <a:ea typeface="+mn-ea"/>
              <a:cs typeface="+mn-cs"/>
            </a:rPr>
            <a:t>4  𝐶𝑎𝑠ℎ 𝑆𝑢𝑟𝑟𝑒𝑛𝑑𝑒𝑟 𝑉𝑎𝑙𝑢𝑒</a:t>
          </a:r>
          <a:endParaRPr lang="en-US" sz="1100">
            <a:solidFill>
              <a:srgbClr val="002060"/>
            </a:solidFill>
            <a:effectLst/>
            <a:latin typeface="+mn-lt"/>
            <a:ea typeface="+mn-ea"/>
            <a:cs typeface="+mn-cs"/>
          </a:endParaRPr>
        </a:p>
        <a:p>
          <a:endParaRPr lang="en-US" sz="1100">
            <a:solidFill>
              <a:srgbClr val="002060"/>
            </a:solidFill>
          </a:endParaRPr>
        </a:p>
      </xdr:txBody>
    </xdr:sp>
    <xdr:clientData/>
  </xdr:oneCellAnchor>
  <xdr:oneCellAnchor>
    <xdr:from>
      <xdr:col>2</xdr:col>
      <xdr:colOff>762000</xdr:colOff>
      <xdr:row>7</xdr:row>
      <xdr:rowOff>95250</xdr:rowOff>
    </xdr:from>
    <xdr:ext cx="2773130" cy="439608"/>
    <xdr:sp macro="" textlink="">
      <xdr:nvSpPr>
        <xdr:cNvPr id="3" name="TextBox 2">
          <a:extLst>
            <a:ext uri="{FF2B5EF4-FFF2-40B4-BE49-F238E27FC236}">
              <a16:creationId xmlns:a16="http://schemas.microsoft.com/office/drawing/2014/main" id="{2300A657-981A-42BA-9BA3-6F9735278D04}"/>
            </a:ext>
          </a:extLst>
        </xdr:cNvPr>
        <xdr:cNvSpPr txBox="1"/>
      </xdr:nvSpPr>
      <xdr:spPr>
        <a:xfrm>
          <a:off x="2343150" y="1419225"/>
          <a:ext cx="2773130" cy="43960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en-US" sz="1100" b="0" i="0">
              <a:solidFill>
                <a:srgbClr val="002060"/>
              </a:solidFill>
              <a:latin typeface="Cambria Math" panose="02040503050406030204" pitchFamily="18" charset="0"/>
            </a:rPr>
            <a:t>𝐴𝑔𝑒 𝐹𝑢𝑛𝑐𝑡𝑖𝑜𝑛= </a:t>
          </a:r>
          <a:r>
            <a:rPr lang="en-US" sz="1100" b="0" i="0">
              <a:solidFill>
                <a:srgbClr val="002060"/>
              </a:solidFill>
              <a:latin typeface="Cambria Math"/>
            </a:rPr>
            <a:t>{█(</a:t>
          </a:r>
          <a:r>
            <a:rPr lang="en-US" sz="1100" b="0" i="0">
              <a:solidFill>
                <a:srgbClr val="002060"/>
              </a:solidFill>
              <a:latin typeface="Cambria Math" panose="02040503050406030204" pitchFamily="18" charset="0"/>
            </a:rPr>
            <a:t>𝐼𝑓 𝑚𝑎𝑙𝑒:  </a:t>
          </a:r>
          <a:r>
            <a:rPr lang="en-US" sz="1100" b="0" i="0">
              <a:solidFill>
                <a:srgbClr val="002060"/>
              </a:solidFill>
              <a:latin typeface="Cambria Math"/>
            </a:rPr>
            <a:t>〖</a:t>
          </a:r>
          <a:r>
            <a:rPr lang="en-US" sz="1100" b="0" i="0">
              <a:solidFill>
                <a:srgbClr val="002060"/>
              </a:solidFill>
              <a:effectLst/>
              <a:latin typeface="Cambria Math" panose="02040503050406030204" pitchFamily="18" charset="0"/>
              <a:ea typeface="+mn-ea"/>
              <a:cs typeface="+mn-cs"/>
            </a:rPr>
            <a:t>(𝐴𝑡𝑡𝑎𝑖𝑛𝑒𝑑 𝐴𝑔𝑒)</a:t>
          </a:r>
          <a:r>
            <a:rPr lang="en-US" sz="1100" b="0" i="0">
              <a:solidFill>
                <a:srgbClr val="002060"/>
              </a:solidFill>
              <a:effectLst/>
              <a:latin typeface="Cambria Math"/>
              <a:ea typeface="+mn-ea"/>
              <a:cs typeface="+mn-cs"/>
            </a:rPr>
            <a:t>〗^</a:t>
          </a:r>
          <a:r>
            <a:rPr lang="en-US" sz="1100" b="0" i="0">
              <a:solidFill>
                <a:srgbClr val="002060"/>
              </a:solidFill>
              <a:latin typeface="Cambria Math" panose="02040503050406030204" pitchFamily="18" charset="0"/>
            </a:rPr>
            <a:t>2</a:t>
          </a:r>
          <a:r>
            <a:rPr lang="en-US" sz="1100" b="0" i="0">
              <a:solidFill>
                <a:srgbClr val="002060"/>
              </a:solidFill>
              <a:latin typeface="Cambria Math"/>
            </a:rPr>
            <a:t>@</a:t>
          </a:r>
          <a:r>
            <a:rPr lang="en-US" sz="1100" b="0" i="0">
              <a:solidFill>
                <a:srgbClr val="002060"/>
              </a:solidFill>
              <a:latin typeface="Cambria Math" panose="02040503050406030204" pitchFamily="18" charset="0"/>
            </a:rPr>
            <a:t>𝐼𝑓 𝑓𝑒𝑚𝑎𝑙𝑒:  0                          </a:t>
          </a:r>
          <a:r>
            <a:rPr lang="en-US" sz="1100" b="0" i="0">
              <a:solidFill>
                <a:srgbClr val="002060"/>
              </a:solidFill>
              <a:latin typeface="Cambria Math"/>
            </a:rPr>
            <a:t>)┤</a:t>
          </a:r>
          <a:endParaRPr lang="en-US" sz="1100">
            <a:solidFill>
              <a:srgbClr val="002060"/>
            </a:solidFill>
          </a:endParaRPr>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1</xdr:col>
      <xdr:colOff>0</xdr:colOff>
      <xdr:row>4</xdr:row>
      <xdr:rowOff>138112</xdr:rowOff>
    </xdr:from>
    <xdr:ext cx="9737987" cy="503151"/>
    <xdr:sp macro="" textlink="">
      <xdr:nvSpPr>
        <xdr:cNvPr id="2" name="TextBox 1">
          <a:extLst>
            <a:ext uri="{FF2B5EF4-FFF2-40B4-BE49-F238E27FC236}">
              <a16:creationId xmlns:a16="http://schemas.microsoft.com/office/drawing/2014/main" id="{7941223D-F013-4C65-A322-64C7E9055150}"/>
            </a:ext>
          </a:extLst>
        </xdr:cNvPr>
        <xdr:cNvSpPr txBox="1"/>
      </xdr:nvSpPr>
      <xdr:spPr>
        <a:xfrm>
          <a:off x="638175" y="884237"/>
          <a:ext cx="9737987" cy="5031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100" i="0">
              <a:solidFill>
                <a:srgbClr val="002060"/>
              </a:solidFill>
              <a:effectLst/>
              <a:latin typeface="Cambria Math" panose="02040503050406030204" pitchFamily="18" charset="0"/>
              <a:ea typeface="+mn-ea"/>
              <a:cs typeface="+mn-cs"/>
            </a:rPr>
            <a:t>𝑦(𝑠)= 𝛽_1  (𝐼𝑛𝑠𝑢𝑟𝑒𝑑 𝑉𝑜𝑙𝑢𝑚𝑒 (′000)∗𝑃𝑟𝑒𝑚𝑖𝑢𝑚 𝑃𝑎𝑦𝑚𝑒𝑛𝑡 𝑃𝑒𝑟𝑖𝑜𝑑)/(𝐴𝑛𝑛𝑢𝑎𝑙 𝑃𝑟𝑒𝑚𝑖𝑢𝑚)+𝛽_2  </a:t>
          </a:r>
          <a:r>
            <a:rPr lang="en-US" sz="1100" b="0" i="0">
              <a:solidFill>
                <a:srgbClr val="002060"/>
              </a:solidFill>
              <a:effectLst/>
              <a:latin typeface="Cambria Math" panose="02040503050406030204" pitchFamily="18" charset="0"/>
              <a:ea typeface="+mn-ea"/>
              <a:cs typeface="+mn-cs"/>
            </a:rPr>
            <a:t>𝐴𝑔𝑒 𝐹𝑢𝑛𝑐𝑡𝑖𝑜𝑛+ </a:t>
          </a:r>
          <a:r>
            <a:rPr lang="en-US" sz="1100" i="0">
              <a:solidFill>
                <a:srgbClr val="002060"/>
              </a:solidFill>
              <a:effectLst/>
              <a:latin typeface="Cambria Math" panose="02040503050406030204" pitchFamily="18" charset="0"/>
              <a:ea typeface="+mn-ea"/>
              <a:cs typeface="+mn-cs"/>
            </a:rPr>
            <a:t>𝛽_3   (𝐴𝑡𝑡𝑎𝑖𝑛𝑒𝑑 𝐴𝑔𝑒∗𝐼𝑛𝑠𝑢𝑟𝑒𝑑 𝑉𝑜𝑙𝑢𝑚𝑒 (′000))/1000+ 𝛽_4  𝐶𝑎𝑠ℎ 𝑆𝑢𝑟𝑟𝑒𝑛𝑑𝑒𝑟 𝑉𝑎𝑙𝑢𝑒</a:t>
          </a:r>
          <a:endParaRPr lang="en-US" sz="1100">
            <a:solidFill>
              <a:srgbClr val="002060"/>
            </a:solidFill>
            <a:effectLst/>
            <a:latin typeface="+mn-lt"/>
            <a:ea typeface="+mn-ea"/>
            <a:cs typeface="+mn-cs"/>
          </a:endParaRPr>
        </a:p>
        <a:p>
          <a:endParaRPr lang="en-US" sz="1100">
            <a:solidFill>
              <a:srgbClr val="002060"/>
            </a:solidFill>
          </a:endParaRPr>
        </a:p>
      </xdr:txBody>
    </xdr:sp>
    <xdr:clientData/>
  </xdr:oneCellAnchor>
  <xdr:oneCellAnchor>
    <xdr:from>
      <xdr:col>2</xdr:col>
      <xdr:colOff>762000</xdr:colOff>
      <xdr:row>7</xdr:row>
      <xdr:rowOff>95250</xdr:rowOff>
    </xdr:from>
    <xdr:ext cx="2773130" cy="439608"/>
    <xdr:sp macro="" textlink="">
      <xdr:nvSpPr>
        <xdr:cNvPr id="3" name="TextBox 2">
          <a:extLst>
            <a:ext uri="{FF2B5EF4-FFF2-40B4-BE49-F238E27FC236}">
              <a16:creationId xmlns:a16="http://schemas.microsoft.com/office/drawing/2014/main" id="{2B56185A-8863-4B4C-96BB-CF77BF042484}"/>
            </a:ext>
          </a:extLst>
        </xdr:cNvPr>
        <xdr:cNvSpPr txBox="1"/>
      </xdr:nvSpPr>
      <xdr:spPr>
        <a:xfrm>
          <a:off x="2381250" y="1419225"/>
          <a:ext cx="2773130" cy="43960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en-US" sz="1100" b="0" i="0">
              <a:solidFill>
                <a:srgbClr val="002060"/>
              </a:solidFill>
              <a:latin typeface="Cambria Math" panose="02040503050406030204" pitchFamily="18" charset="0"/>
            </a:rPr>
            <a:t>𝐴𝑔𝑒 𝐹𝑢𝑛𝑐𝑡𝑖𝑜𝑛= {█(𝐼𝑓 𝑚𝑎𝑙𝑒:  〖</a:t>
          </a:r>
          <a:r>
            <a:rPr lang="en-US" sz="1100" b="0" i="0">
              <a:solidFill>
                <a:srgbClr val="002060"/>
              </a:solidFill>
              <a:effectLst/>
              <a:latin typeface="Cambria Math" panose="02040503050406030204" pitchFamily="18" charset="0"/>
              <a:ea typeface="+mn-ea"/>
              <a:cs typeface="+mn-cs"/>
            </a:rPr>
            <a:t>(𝐴𝑡𝑡𝑎𝑖𝑛𝑒𝑑 𝐴𝑔𝑒)〗^</a:t>
          </a:r>
          <a:r>
            <a:rPr lang="en-US" sz="1100" b="0" i="0">
              <a:solidFill>
                <a:srgbClr val="002060"/>
              </a:solidFill>
              <a:latin typeface="Cambria Math" panose="02040503050406030204" pitchFamily="18" charset="0"/>
            </a:rPr>
            <a:t>2@𝐼𝑓 𝑓𝑒𝑚𝑎𝑙𝑒:  0                          )┤</a:t>
          </a:r>
          <a:endParaRPr lang="en-US" sz="1100">
            <a:solidFill>
              <a:srgbClr val="002060"/>
            </a:solidFill>
          </a:endParaRPr>
        </a:p>
      </xdr:txBody>
    </xdr:sp>
    <xdr:clientData/>
  </xdr:one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nancy\Downloads\2024-fall-cfefd-exam.xlsx" TargetMode="External"/><Relationship Id="rId1" Type="http://schemas.openxmlformats.org/officeDocument/2006/relationships/externalLinkPath" Target="/Users/nancy/Downloads/2024-fall-cfefd-exam.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nancy\Downloads\fall-2024-cfefd-solutions.xlsx" TargetMode="External"/><Relationship Id="rId1" Type="http://schemas.openxmlformats.org/officeDocument/2006/relationships/externalLinkPath" Target="/Users/nancy/Downloads/fall-2024-cfefd-solutions.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nancy\Downloads\Excel%20files\fall-2024-cfefd-solutions.xlsx"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https://societyofactuaries-my.sharepoint.com/personal/dnorris_soa_org/Documents/Documents/Projects/2025-26%20Curriculum/FINAL%20GUIDED%20EXAMPLES/Fully%20Assembled/CFE101%20Guided%20Examples%202025-2026.xlsx" TargetMode="External"/><Relationship Id="rId1" Type="http://schemas.openxmlformats.org/officeDocument/2006/relationships/externalLinkPath" Target="/personal/dnorris_soa_org/Documents/Documents/Projects/2025-26%20Curriculum/FINAL%20GUIDED%20EXAMPLES/Fully%20Assembled/CFE101%20Guided%20Examples%202025-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structions"/>
      <sheetName val="1_b"/>
      <sheetName val="1_e-ii"/>
      <sheetName val="3_b"/>
      <sheetName val="3_c"/>
      <sheetName val="4_a-ii"/>
      <sheetName val="6 _a"/>
      <sheetName val="Case Study Exhibits --&gt;"/>
      <sheetName val="BJA Sect 2.7 Exh A"/>
      <sheetName val="BJA Sect 2.7 Exh B"/>
      <sheetName val="BJA Sect 2.7 Exh C"/>
      <sheetName val="BJT Sect 3.5 Exh A"/>
      <sheetName val="BJT Sect 3.5 Exh B"/>
      <sheetName val="BJT Sect 3.5 Exh C"/>
      <sheetName val="Frenz Sect 4.5 Exh B"/>
      <sheetName val="Big Ben Sect 5.5 IS"/>
      <sheetName val="Big Ben Sect 5.5 BS"/>
      <sheetName val="Darwin Sect 6.8 Exh A"/>
      <sheetName val="Darwin Sect 6.8 Exh B"/>
      <sheetName val="Snappy Sect 7.4"/>
      <sheetName val="SEA Sect 8.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Fall_1b"/>
      <sheetName val="Fall_1eii"/>
      <sheetName val="Sheet1"/>
      <sheetName val="3_bi"/>
      <sheetName val="3_cii"/>
      <sheetName val="Q4 Sheet1 "/>
      <sheetName val="Q4 Sheet2"/>
    </sheetNames>
    <sheetDataSet>
      <sheetData sheetId="0"/>
      <sheetData sheetId="1"/>
      <sheetData sheetId="2"/>
      <sheetData sheetId="3"/>
      <sheetData sheetId="4">
        <row r="10">
          <cell r="L10">
            <v>9.0150221459787895E-5</v>
          </cell>
          <cell r="N10">
            <v>-3.7451299258227584</v>
          </cell>
        </row>
        <row r="11">
          <cell r="L11">
            <v>7.0498203634476568E-4</v>
          </cell>
          <cell r="N11">
            <v>-3.1926034955984979</v>
          </cell>
        </row>
        <row r="12">
          <cell r="L12">
            <v>6.161074315471601E-3</v>
          </cell>
          <cell r="N12">
            <v>-2.502781800326475</v>
          </cell>
        </row>
        <row r="13">
          <cell r="L13">
            <v>6.8720126081110427E-3</v>
          </cell>
          <cell r="N13">
            <v>-2.4638848661604222</v>
          </cell>
        </row>
        <row r="14">
          <cell r="L14">
            <v>7.0450212243516035E-3</v>
          </cell>
          <cell r="N14">
            <v>-2.454959594651168</v>
          </cell>
        </row>
        <row r="15">
          <cell r="L15">
            <v>1.4044323583688189E-2</v>
          </cell>
          <cell r="N15">
            <v>-2.1960460544977147</v>
          </cell>
        </row>
        <row r="16">
          <cell r="L16">
            <v>1.4617228323822227E-2</v>
          </cell>
          <cell r="N16">
            <v>-2.180310454443275</v>
          </cell>
        </row>
        <row r="17">
          <cell r="L17">
            <v>1.4679716914080173E-2</v>
          </cell>
          <cell r="N17">
            <v>-2.1786263935066086</v>
          </cell>
        </row>
        <row r="18">
          <cell r="L18">
            <v>1.5423714280407968E-2</v>
          </cell>
          <cell r="N18">
            <v>-2.1590352982740209</v>
          </cell>
        </row>
        <row r="19">
          <cell r="L19">
            <v>2.4469977177255776E-2</v>
          </cell>
          <cell r="N19">
            <v>-1.9691144109059693</v>
          </cell>
        </row>
        <row r="20">
          <cell r="L20">
            <v>2.5407382004951861E-2</v>
          </cell>
          <cell r="N20">
            <v>-1.9530407732705835</v>
          </cell>
        </row>
        <row r="21">
          <cell r="L21">
            <v>2.5477367076287425E-2</v>
          </cell>
          <cell r="N21">
            <v>-1.9518607937595733</v>
          </cell>
        </row>
        <row r="22">
          <cell r="L22">
            <v>2.583549158529001E-2</v>
          </cell>
          <cell r="N22">
            <v>-1.9458647920106675</v>
          </cell>
        </row>
        <row r="23">
          <cell r="L23">
            <v>2.8014738779093981E-2</v>
          </cell>
          <cell r="N23">
            <v>-1.9108063019420234</v>
          </cell>
        </row>
        <row r="24">
          <cell r="L24">
            <v>3.3073889682986267E-2</v>
          </cell>
          <cell r="N24">
            <v>-1.8374209299480118</v>
          </cell>
        </row>
        <row r="25">
          <cell r="L25">
            <v>3.6880113432210544E-2</v>
          </cell>
          <cell r="N25">
            <v>-1.7880978225542639</v>
          </cell>
        </row>
        <row r="26">
          <cell r="L26">
            <v>4.2350445113451582E-2</v>
          </cell>
          <cell r="N26">
            <v>-1.7240385161088709</v>
          </cell>
        </row>
        <row r="27">
          <cell r="L27">
            <v>4.4151464893182439E-2</v>
          </cell>
          <cell r="N27">
            <v>-1.7044185018705678</v>
          </cell>
        </row>
        <row r="28">
          <cell r="L28">
            <v>9.027320414706963E-2</v>
          </cell>
          <cell r="N28">
            <v>-1.3390745388713785</v>
          </cell>
        </row>
        <row r="29">
          <cell r="L29">
            <v>9.2772386423675884E-2</v>
          </cell>
          <cell r="N29">
            <v>-1.32387436614569</v>
          </cell>
        </row>
        <row r="30">
          <cell r="L30">
            <v>9.5061198501702776E-2</v>
          </cell>
          <cell r="N30">
            <v>-1.3102171162827492</v>
          </cell>
        </row>
        <row r="31">
          <cell r="L31">
            <v>0.1077738490487152</v>
          </cell>
          <cell r="N31">
            <v>-1.2384541898450627</v>
          </cell>
        </row>
        <row r="32">
          <cell r="L32">
            <v>0.11000546050565396</v>
          </cell>
          <cell r="N32">
            <v>-1.2264990808048444</v>
          </cell>
        </row>
        <row r="33">
          <cell r="L33">
            <v>0.13733046484744624</v>
          </cell>
          <cell r="N33">
            <v>-1.0923917908975367</v>
          </cell>
        </row>
        <row r="34">
          <cell r="L34">
            <v>0.13967162897252974</v>
          </cell>
          <cell r="N34">
            <v>-1.0817958344970338</v>
          </cell>
        </row>
        <row r="35">
          <cell r="L35">
            <v>0.14719518762872533</v>
          </cell>
          <cell r="N35">
            <v>-1.0485389312797482</v>
          </cell>
        </row>
        <row r="36">
          <cell r="L36">
            <v>0.14814414332043438</v>
          </cell>
          <cell r="N36">
            <v>-1.0444261145452802</v>
          </cell>
        </row>
        <row r="37">
          <cell r="L37">
            <v>0.15530328128276838</v>
          </cell>
          <cell r="N37">
            <v>-1.0139501019890804</v>
          </cell>
        </row>
        <row r="38">
          <cell r="L38">
            <v>0.16129961844336152</v>
          </cell>
          <cell r="N38">
            <v>-0.98913062238907812</v>
          </cell>
        </row>
        <row r="39">
          <cell r="L39">
            <v>0.17351919199717081</v>
          </cell>
          <cell r="N39">
            <v>-0.94034936874703479</v>
          </cell>
        </row>
        <row r="40">
          <cell r="L40">
            <v>0.18671638738729412</v>
          </cell>
          <cell r="N40">
            <v>-0.89006166665833797</v>
          </cell>
        </row>
        <row r="41">
          <cell r="L41">
            <v>0.19685926107439611</v>
          </cell>
          <cell r="N41">
            <v>-0.85289321954156661</v>
          </cell>
        </row>
        <row r="42">
          <cell r="L42">
            <v>0.20981281721028572</v>
          </cell>
          <cell r="N42">
            <v>-0.80707090352941036</v>
          </cell>
        </row>
        <row r="43">
          <cell r="L43">
            <v>0.218034058655037</v>
          </cell>
          <cell r="N43">
            <v>-0.77884993713144623</v>
          </cell>
        </row>
        <row r="44">
          <cell r="L44">
            <v>0.22389493736966098</v>
          </cell>
          <cell r="N44">
            <v>-0.7591047887813186</v>
          </cell>
        </row>
        <row r="45">
          <cell r="L45">
            <v>0.23063871489789795</v>
          </cell>
          <cell r="N45">
            <v>-0.73674500962893896</v>
          </cell>
        </row>
        <row r="46">
          <cell r="L46">
            <v>0.23587489647720483</v>
          </cell>
          <cell r="N46">
            <v>-0.71963494081738733</v>
          </cell>
        </row>
        <row r="47">
          <cell r="L47">
            <v>0.23913366596714655</v>
          </cell>
          <cell r="N47">
            <v>-0.70909208893240416</v>
          </cell>
        </row>
        <row r="48">
          <cell r="L48">
            <v>0.24030223770761655</v>
          </cell>
          <cell r="N48">
            <v>-0.70533067449978615</v>
          </cell>
        </row>
        <row r="49">
          <cell r="L49">
            <v>0.24156993505793883</v>
          </cell>
          <cell r="N49">
            <v>-0.70126144487367648</v>
          </cell>
        </row>
        <row r="50">
          <cell r="L50">
            <v>0.2439525471400687</v>
          </cell>
          <cell r="N50">
            <v>-0.69364463564444157</v>
          </cell>
        </row>
        <row r="51">
          <cell r="L51">
            <v>0.2499005125049184</v>
          </cell>
          <cell r="N51">
            <v>-0.67480285698518627</v>
          </cell>
        </row>
        <row r="52">
          <cell r="L52">
            <v>0.26282635833666734</v>
          </cell>
          <cell r="N52">
            <v>-0.63465612211843103</v>
          </cell>
        </row>
        <row r="53">
          <cell r="L53">
            <v>0.26544547468465096</v>
          </cell>
          <cell r="N53">
            <v>-0.62664654724480495</v>
          </cell>
        </row>
        <row r="54">
          <cell r="L54">
            <v>0.26848598133313373</v>
          </cell>
          <cell r="N54">
            <v>-0.61739842189671679</v>
          </cell>
        </row>
        <row r="55">
          <cell r="L55">
            <v>0.27769382473691712</v>
          </cell>
          <cell r="N55">
            <v>-0.58970618266920549</v>
          </cell>
        </row>
        <row r="56">
          <cell r="L56">
            <v>0.28767259280695773</v>
          </cell>
          <cell r="N56">
            <v>-0.56019683498339412</v>
          </cell>
        </row>
        <row r="57">
          <cell r="L57">
            <v>0.28839207487654306</v>
          </cell>
          <cell r="N57">
            <v>-0.55808821189932523</v>
          </cell>
        </row>
        <row r="58">
          <cell r="L58">
            <v>0.29366745726479082</v>
          </cell>
          <cell r="N58">
            <v>-0.54270211972833005</v>
          </cell>
        </row>
        <row r="59">
          <cell r="L59">
            <v>0.29733885285975298</v>
          </cell>
          <cell r="N59">
            <v>-0.5320697238150518</v>
          </cell>
        </row>
        <row r="60">
          <cell r="L60">
            <v>0.30929892009147597</v>
          </cell>
          <cell r="N60">
            <v>-0.49783855281101136</v>
          </cell>
        </row>
        <row r="61">
          <cell r="L61">
            <v>0.33182388662865375</v>
          </cell>
          <cell r="N61">
            <v>-0.43488242343403444</v>
          </cell>
        </row>
        <row r="62">
          <cell r="L62">
            <v>0.33183674047975709</v>
          </cell>
          <cell r="N62">
            <v>-0.43484700842702867</v>
          </cell>
        </row>
        <row r="63">
          <cell r="L63">
            <v>0.33498498711739988</v>
          </cell>
          <cell r="N63">
            <v>-0.4261892168565154</v>
          </cell>
        </row>
        <row r="64">
          <cell r="L64">
            <v>0.34903009007916541</v>
          </cell>
          <cell r="N64">
            <v>-0.3879403456733948</v>
          </cell>
        </row>
        <row r="65">
          <cell r="L65">
            <v>0.35445715421079155</v>
          </cell>
          <cell r="N65">
            <v>-0.37331460400272859</v>
          </cell>
        </row>
        <row r="66">
          <cell r="L66">
            <v>0.36444253488230127</v>
          </cell>
          <cell r="N66">
            <v>-0.34660901840440278</v>
          </cell>
        </row>
        <row r="67">
          <cell r="L67">
            <v>0.37396294931740104</v>
          </cell>
          <cell r="N67">
            <v>-0.32137543231915305</v>
          </cell>
        </row>
        <row r="68">
          <cell r="L68">
            <v>0.38144187595179951</v>
          </cell>
          <cell r="N68">
            <v>-0.3016960864674243</v>
          </cell>
        </row>
        <row r="69">
          <cell r="L69">
            <v>0.3822248427085419</v>
          </cell>
          <cell r="N69">
            <v>-0.29964273216778176</v>
          </cell>
        </row>
        <row r="70">
          <cell r="L70">
            <v>0.38816546036755845</v>
          </cell>
          <cell r="N70">
            <v>-0.28410368802849612</v>
          </cell>
        </row>
        <row r="71">
          <cell r="L71">
            <v>0.40023998872651129</v>
          </cell>
          <cell r="N71">
            <v>-0.25272597074920627</v>
          </cell>
        </row>
        <row r="72">
          <cell r="L72">
            <v>0.41700350021762922</v>
          </cell>
          <cell r="N72">
            <v>-0.20956525434499307</v>
          </cell>
        </row>
        <row r="73">
          <cell r="L73">
            <v>0.42195062570148317</v>
          </cell>
          <cell r="N73">
            <v>-0.19690580433420421</v>
          </cell>
        </row>
        <row r="74">
          <cell r="L74">
            <v>0.43234240491467413</v>
          </cell>
          <cell r="N74">
            <v>-0.17041368583085592</v>
          </cell>
        </row>
        <row r="75">
          <cell r="L75">
            <v>0.43542059933699373</v>
          </cell>
          <cell r="N75">
            <v>-0.16259007923402241</v>
          </cell>
        </row>
        <row r="76">
          <cell r="L76">
            <v>0.43770573154514308</v>
          </cell>
          <cell r="N76">
            <v>-0.15678859304807904</v>
          </cell>
        </row>
        <row r="77">
          <cell r="L77">
            <v>0.44275191308716016</v>
          </cell>
          <cell r="N77">
            <v>-0.1439957493619943</v>
          </cell>
        </row>
        <row r="78">
          <cell r="L78">
            <v>0.44660660559313331</v>
          </cell>
          <cell r="N78">
            <v>-0.13423947583857335</v>
          </cell>
        </row>
        <row r="79">
          <cell r="L79">
            <v>0.44933935251543011</v>
          </cell>
          <cell r="N79">
            <v>-0.12733064685765752</v>
          </cell>
        </row>
        <row r="80">
          <cell r="L80">
            <v>0.45091116891615879</v>
          </cell>
          <cell r="N80">
            <v>-0.12335961182430777</v>
          </cell>
        </row>
        <row r="81">
          <cell r="L81">
            <v>0.47851291844790217</v>
          </cell>
          <cell r="N81">
            <v>-5.3886193222220602E-2</v>
          </cell>
        </row>
        <row r="82">
          <cell r="L82">
            <v>0.49726357754517292</v>
          </cell>
          <cell r="N82">
            <v>-6.8592476833345527E-3</v>
          </cell>
        </row>
        <row r="83">
          <cell r="L83">
            <v>0.5</v>
          </cell>
          <cell r="N83">
            <v>0</v>
          </cell>
        </row>
        <row r="84">
          <cell r="L84">
            <v>0.5</v>
          </cell>
          <cell r="N84">
            <v>0</v>
          </cell>
        </row>
        <row r="85">
          <cell r="L85">
            <v>0.5</v>
          </cell>
          <cell r="N85">
            <v>0</v>
          </cell>
        </row>
        <row r="86">
          <cell r="L86">
            <v>0.50273483807386909</v>
          </cell>
          <cell r="N86">
            <v>6.8552761358534383E-3</v>
          </cell>
        </row>
        <row r="87">
          <cell r="L87">
            <v>0.5179610498790006</v>
          </cell>
          <cell r="N87">
            <v>4.5036895725292167E-2</v>
          </cell>
        </row>
        <row r="88">
          <cell r="L88">
            <v>0.5242102804589992</v>
          </cell>
          <cell r="N88">
            <v>6.0723470916768461E-2</v>
          </cell>
        </row>
        <row r="89">
          <cell r="L89">
            <v>0.53122746532941112</v>
          </cell>
          <cell r="N89">
            <v>7.8355752896891381E-2</v>
          </cell>
        </row>
        <row r="90">
          <cell r="L90">
            <v>0.54212913086075964</v>
          </cell>
          <cell r="N90">
            <v>0.10579911588121377</v>
          </cell>
        </row>
        <row r="91">
          <cell r="L91">
            <v>0.55455163544627772</v>
          </cell>
          <cell r="N91">
            <v>0.13716961305950326</v>
          </cell>
        </row>
        <row r="92">
          <cell r="L92">
            <v>0.55920212955285398</v>
          </cell>
          <cell r="N92">
            <v>0.14894663666219055</v>
          </cell>
        </row>
        <row r="93">
          <cell r="L93">
            <v>0.5769246721896617</v>
          </cell>
          <cell r="N93">
            <v>0.19403221714888091</v>
          </cell>
        </row>
        <row r="94">
          <cell r="L94">
            <v>0.57766895084711389</v>
          </cell>
          <cell r="N94">
            <v>0.19593365064946561</v>
          </cell>
        </row>
        <row r="95">
          <cell r="L95">
            <v>0.58075177680911894</v>
          </cell>
          <cell r="N95">
            <v>0.20381707834779503</v>
          </cell>
        </row>
        <row r="96">
          <cell r="L96">
            <v>0.58224191726373187</v>
          </cell>
          <cell r="N96">
            <v>0.20763219334322716</v>
          </cell>
        </row>
        <row r="97">
          <cell r="L97">
            <v>0.59594570558666005</v>
          </cell>
          <cell r="N97">
            <v>0.24286679557892146</v>
          </cell>
        </row>
        <row r="98">
          <cell r="L98">
            <v>0.61410586716187532</v>
          </cell>
          <cell r="N98">
            <v>0.29003656341018935</v>
          </cell>
        </row>
        <row r="99">
          <cell r="L99">
            <v>0.62227987863376644</v>
          </cell>
          <cell r="N99">
            <v>0.31147408260723708</v>
          </cell>
        </row>
        <row r="100">
          <cell r="L100">
            <v>0.62336229159764645</v>
          </cell>
          <cell r="N100">
            <v>0.31432341416750553</v>
          </cell>
        </row>
        <row r="101">
          <cell r="L101">
            <v>0.62558339184830336</v>
          </cell>
          <cell r="N101">
            <v>0.32017824171758624</v>
          </cell>
        </row>
        <row r="102">
          <cell r="L102">
            <v>0.63344745015252646</v>
          </cell>
          <cell r="N102">
            <v>0.34099798363395895</v>
          </cell>
        </row>
        <row r="103">
          <cell r="L103">
            <v>0.63964938348048983</v>
          </cell>
          <cell r="N103">
            <v>0.35752176805250135</v>
          </cell>
        </row>
        <row r="104">
          <cell r="L104">
            <v>0.65856533325713551</v>
          </cell>
          <cell r="N104">
            <v>0.40855081300518381</v>
          </cell>
        </row>
        <row r="105">
          <cell r="L105">
            <v>0.66074746218204528</v>
          </cell>
          <cell r="N105">
            <v>0.41450394891120917</v>
          </cell>
        </row>
        <row r="106">
          <cell r="L106">
            <v>0.66712633310886293</v>
          </cell>
          <cell r="N106">
            <v>0.43199185387786077</v>
          </cell>
        </row>
        <row r="107">
          <cell r="L107">
            <v>0.67027587651793508</v>
          </cell>
          <cell r="N107">
            <v>0.44067507029128178</v>
          </cell>
        </row>
        <row r="108">
          <cell r="L108">
            <v>0.67074412864742328</v>
          </cell>
          <cell r="N108">
            <v>0.44196885620504855</v>
          </cell>
        </row>
        <row r="109">
          <cell r="L109">
            <v>0.67099276833566446</v>
          </cell>
          <cell r="N109">
            <v>0.4426561511600704</v>
          </cell>
        </row>
        <row r="110">
          <cell r="L110">
            <v>0.68445550541468103</v>
          </cell>
          <cell r="N110">
            <v>0.48019465213086021</v>
          </cell>
        </row>
        <row r="111">
          <cell r="L111">
            <v>0.70996402653585133</v>
          </cell>
          <cell r="N111">
            <v>0.55327963047885509</v>
          </cell>
        </row>
        <row r="112">
          <cell r="L112">
            <v>0.71378286835773463</v>
          </cell>
          <cell r="N112">
            <v>0.56447007066707311</v>
          </cell>
        </row>
        <row r="113">
          <cell r="L113">
            <v>0.72760653129501351</v>
          </cell>
          <cell r="N113">
            <v>0.60559016107277586</v>
          </cell>
        </row>
        <row r="114">
          <cell r="L114">
            <v>0.74294273294824498</v>
          </cell>
          <cell r="N114">
            <v>0.65244439303135859</v>
          </cell>
        </row>
        <row r="115">
          <cell r="L115">
            <v>0.74731896079134685</v>
          </cell>
          <cell r="N115">
            <v>0.66607669708866213</v>
          </cell>
        </row>
        <row r="116">
          <cell r="L116">
            <v>0.75851066189241034</v>
          </cell>
          <cell r="N116">
            <v>0.70151980998706265</v>
          </cell>
        </row>
        <row r="117">
          <cell r="L117">
            <v>0.76693647053260006</v>
          </cell>
          <cell r="N117">
            <v>0.72879501896103882</v>
          </cell>
        </row>
        <row r="118">
          <cell r="L118">
            <v>0.77028181864570899</v>
          </cell>
          <cell r="N118">
            <v>0.73977527709600022</v>
          </cell>
        </row>
        <row r="119">
          <cell r="L119">
            <v>0.7715855874554074</v>
          </cell>
          <cell r="N119">
            <v>0.74407876522683736</v>
          </cell>
        </row>
        <row r="120">
          <cell r="L120">
            <v>0.8069107324947733</v>
          </cell>
          <cell r="N120">
            <v>0.86656839793310547</v>
          </cell>
        </row>
        <row r="121">
          <cell r="L121">
            <v>0.81826296129773923</v>
          </cell>
          <cell r="N121">
            <v>0.90876520418182338</v>
          </cell>
        </row>
        <row r="122">
          <cell r="L122">
            <v>0.82037401571912705</v>
          </cell>
          <cell r="N122">
            <v>0.91679138368174107</v>
          </cell>
        </row>
        <row r="123">
          <cell r="L123">
            <v>0.82887496426226748</v>
          </cell>
          <cell r="N123">
            <v>0.9497288010332906</v>
          </cell>
        </row>
        <row r="124">
          <cell r="L124">
            <v>0.84940370922369091</v>
          </cell>
          <cell r="N124">
            <v>1.0338793250122627</v>
          </cell>
        </row>
        <row r="125">
          <cell r="L125">
            <v>0.88550137397975814</v>
          </cell>
          <cell r="N125">
            <v>1.2029459116946781</v>
          </cell>
        </row>
        <row r="126">
          <cell r="L126">
            <v>0.89032967078680414</v>
          </cell>
          <cell r="N126">
            <v>1.2282832450458927</v>
          </cell>
        </row>
        <row r="127">
          <cell r="L127">
            <v>0.89433607783276869</v>
          </cell>
          <cell r="N127">
            <v>1.2499225410003258</v>
          </cell>
        </row>
        <row r="128">
          <cell r="L128">
            <v>0.94762913847060282</v>
          </cell>
          <cell r="N128">
            <v>1.6222878776835818</v>
          </cell>
        </row>
        <row r="129">
          <cell r="L129">
            <v>0.96686399260768929</v>
          </cell>
          <cell r="N129">
            <v>1.8365793724296657</v>
          </cell>
        </row>
        <row r="130">
          <cell r="L130">
            <v>0.97689585734437989</v>
          </cell>
          <cell r="N130">
            <v>1.993485723451762</v>
          </cell>
        </row>
        <row r="131">
          <cell r="L131">
            <v>0.97945468288570581</v>
          </cell>
          <cell r="N131">
            <v>2.042614301673964</v>
          </cell>
        </row>
        <row r="132">
          <cell r="L132">
            <v>0.98054298800463346</v>
          </cell>
          <cell r="N132">
            <v>2.0650948778223821</v>
          </cell>
        </row>
        <row r="133">
          <cell r="L133">
            <v>0.98122677023281657</v>
          </cell>
          <cell r="N133">
            <v>2.079771901332367</v>
          </cell>
        </row>
        <row r="134">
          <cell r="L134">
            <v>0.98339478196867203</v>
          </cell>
          <cell r="N134">
            <v>2.1295299938400256</v>
          </cell>
        </row>
      </sheetData>
      <sheetData sheetId="5"/>
      <sheetData sheetId="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3_bi"/>
    </sheet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ver "/>
      <sheetName val="S1"/>
      <sheetName val="Q1.1"/>
      <sheetName val="A1.1"/>
      <sheetName val="Q1.2"/>
      <sheetName val="A1.2"/>
      <sheetName val="S2"/>
      <sheetName val="Q2.1"/>
      <sheetName val="A2.1"/>
      <sheetName val="Q2.2"/>
      <sheetName val="A2.2"/>
      <sheetName val="S3"/>
      <sheetName val="Q3.1"/>
      <sheetName val="A3.1"/>
      <sheetName val="S4"/>
      <sheetName val="Q4.1"/>
      <sheetName val="A4.1"/>
      <sheetName val="S5"/>
      <sheetName val="Q5.1"/>
      <sheetName val="A5.1"/>
      <sheetName val="Q5.2"/>
      <sheetName val="A5.2"/>
      <sheetName val="S6"/>
      <sheetName val="Q6.1"/>
      <sheetName val="A6.1"/>
      <sheetName val="S7"/>
      <sheetName val="Q7.1"/>
      <sheetName val="A7.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82D5BC-6543-4F33-B7C0-1D2025EB7E98}">
  <sheetPr>
    <tabColor rgb="FF0070C0"/>
    <pageSetUpPr autoPageBreaks="0"/>
  </sheetPr>
  <dimension ref="A6:K21"/>
  <sheetViews>
    <sheetView showGridLines="0" tabSelected="1" zoomScale="115" zoomScaleNormal="115" workbookViewId="0"/>
  </sheetViews>
  <sheetFormatPr defaultRowHeight="14.4" x14ac:dyDescent="0.3"/>
  <cols>
    <col min="1" max="16384" width="8.88671875" style="281"/>
  </cols>
  <sheetData>
    <row r="6" spans="1:10" ht="33.6" x14ac:dyDescent="0.65">
      <c r="A6" s="280" t="s">
        <v>376</v>
      </c>
      <c r="B6" s="280"/>
      <c r="C6" s="280"/>
      <c r="D6" s="280"/>
      <c r="E6" s="280"/>
      <c r="F6" s="280"/>
      <c r="G6" s="280"/>
      <c r="H6" s="280"/>
      <c r="I6" s="280"/>
      <c r="J6" s="280"/>
    </row>
    <row r="7" spans="1:10" ht="6" customHeight="1" x14ac:dyDescent="0.3">
      <c r="A7" s="282"/>
      <c r="B7" s="282"/>
      <c r="C7" s="282"/>
      <c r="D7" s="282"/>
      <c r="E7" s="282"/>
      <c r="F7" s="282"/>
      <c r="G7" s="282"/>
      <c r="H7" s="282"/>
      <c r="I7" s="282"/>
      <c r="J7" s="282"/>
    </row>
    <row r="8" spans="1:10" ht="21" x14ac:dyDescent="0.4">
      <c r="A8" s="283" t="s">
        <v>386</v>
      </c>
      <c r="B8" s="283"/>
      <c r="C8" s="283"/>
      <c r="D8" s="283"/>
      <c r="E8" s="283"/>
      <c r="F8" s="283"/>
      <c r="G8" s="283"/>
      <c r="H8" s="283"/>
      <c r="I8" s="283"/>
      <c r="J8" s="283"/>
    </row>
    <row r="10" spans="1:10" ht="75" customHeight="1" x14ac:dyDescent="0.3">
      <c r="A10" s="284" t="s">
        <v>377</v>
      </c>
      <c r="B10" s="285" t="s">
        <v>378</v>
      </c>
      <c r="C10" s="285"/>
      <c r="D10" s="285"/>
      <c r="E10" s="285"/>
      <c r="F10" s="285"/>
      <c r="G10" s="285"/>
      <c r="H10" s="285"/>
      <c r="I10" s="285"/>
      <c r="J10" s="285"/>
    </row>
    <row r="11" spans="1:10" x14ac:dyDescent="0.3">
      <c r="B11" s="286"/>
      <c r="C11" s="286"/>
      <c r="D11" s="286"/>
      <c r="E11" s="286"/>
      <c r="F11" s="286"/>
      <c r="G11" s="286"/>
      <c r="H11" s="286"/>
      <c r="I11" s="286"/>
      <c r="J11" s="286"/>
    </row>
    <row r="12" spans="1:10" ht="45" customHeight="1" x14ac:dyDescent="0.3">
      <c r="A12" s="284" t="s">
        <v>377</v>
      </c>
      <c r="B12" s="285" t="s">
        <v>379</v>
      </c>
      <c r="C12" s="285"/>
      <c r="D12" s="285"/>
      <c r="E12" s="285"/>
      <c r="F12" s="285"/>
      <c r="G12" s="285"/>
      <c r="H12" s="285"/>
      <c r="I12" s="285"/>
      <c r="J12" s="285"/>
    </row>
    <row r="13" spans="1:10" x14ac:dyDescent="0.3">
      <c r="B13" s="286"/>
      <c r="C13" s="286"/>
      <c r="D13" s="286"/>
      <c r="E13" s="286"/>
      <c r="F13" s="286"/>
      <c r="G13" s="286"/>
      <c r="H13" s="286"/>
      <c r="I13" s="286"/>
      <c r="J13" s="286"/>
    </row>
    <row r="14" spans="1:10" ht="45.6" customHeight="1" x14ac:dyDescent="0.3">
      <c r="A14" s="284" t="s">
        <v>377</v>
      </c>
      <c r="B14" s="285" t="s">
        <v>380</v>
      </c>
      <c r="C14" s="285"/>
      <c r="D14" s="285"/>
      <c r="E14" s="285"/>
      <c r="F14" s="285"/>
      <c r="G14" s="285"/>
      <c r="H14" s="285"/>
      <c r="I14" s="285"/>
      <c r="J14" s="285"/>
    </row>
    <row r="15" spans="1:10" x14ac:dyDescent="0.3">
      <c r="B15" s="286"/>
      <c r="C15" s="286"/>
      <c r="D15" s="286"/>
      <c r="E15" s="286"/>
      <c r="F15" s="286"/>
      <c r="G15" s="286"/>
      <c r="H15" s="286"/>
      <c r="I15" s="286"/>
      <c r="J15" s="286"/>
    </row>
    <row r="16" spans="1:10" ht="72.599999999999994" customHeight="1" x14ac:dyDescent="0.3">
      <c r="A16" s="284" t="s">
        <v>377</v>
      </c>
      <c r="B16" s="285" t="s">
        <v>381</v>
      </c>
      <c r="C16" s="285"/>
      <c r="D16" s="285"/>
      <c r="E16" s="285"/>
      <c r="F16" s="285"/>
      <c r="G16" s="285"/>
      <c r="H16" s="285"/>
      <c r="I16" s="285"/>
      <c r="J16" s="285"/>
    </row>
    <row r="17" spans="1:11" x14ac:dyDescent="0.3">
      <c r="B17" s="286"/>
      <c r="C17" s="286"/>
      <c r="D17" s="286"/>
      <c r="E17" s="286"/>
      <c r="F17" s="286"/>
      <c r="G17" s="286"/>
      <c r="H17" s="286"/>
      <c r="I17" s="286"/>
      <c r="J17" s="286"/>
      <c r="K17" s="287"/>
    </row>
    <row r="18" spans="1:11" ht="44.4" customHeight="1" x14ac:dyDescent="0.3">
      <c r="A18" s="284" t="s">
        <v>377</v>
      </c>
      <c r="B18" s="285" t="s">
        <v>382</v>
      </c>
      <c r="C18" s="285"/>
      <c r="D18" s="285"/>
      <c r="E18" s="285"/>
      <c r="F18" s="285"/>
      <c r="G18" s="285"/>
      <c r="H18" s="285"/>
      <c r="I18" s="285"/>
      <c r="J18" s="285"/>
    </row>
    <row r="21" spans="1:11" x14ac:dyDescent="0.3">
      <c r="B21" s="288" t="s">
        <v>383</v>
      </c>
      <c r="C21" s="288"/>
      <c r="D21" s="289" t="s">
        <v>384</v>
      </c>
      <c r="E21" s="289"/>
      <c r="F21" s="289"/>
      <c r="G21" s="289"/>
      <c r="H21" s="290" t="s">
        <v>385</v>
      </c>
      <c r="I21" s="290"/>
      <c r="J21" s="290"/>
    </row>
  </sheetData>
  <mergeCells count="10">
    <mergeCell ref="B18:J18"/>
    <mergeCell ref="B21:C21"/>
    <mergeCell ref="D21:G21"/>
    <mergeCell ref="H21:J21"/>
    <mergeCell ref="A6:J6"/>
    <mergeCell ref="A8:J8"/>
    <mergeCell ref="B10:J10"/>
    <mergeCell ref="B12:J12"/>
    <mergeCell ref="B14:J14"/>
    <mergeCell ref="B16:J16"/>
  </mergeCells>
  <pageMargins left="0.7" right="0.7" top="0.75" bottom="0.75" header="0.3" footer="0.3"/>
  <pageSetup orientation="portrait" horizontalDpi="1200" verticalDpi="12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C20043-1400-4A9F-9D0D-29E921CE0289}">
  <dimension ref="B1:AG134"/>
  <sheetViews>
    <sheetView workbookViewId="0">
      <selection activeCell="D33" sqref="D33"/>
    </sheetView>
  </sheetViews>
  <sheetFormatPr defaultRowHeight="13.2" x14ac:dyDescent="0.25"/>
  <cols>
    <col min="2" max="2" width="10.44140625" customWidth="1"/>
    <col min="3" max="3" width="16.44140625" customWidth="1"/>
    <col min="11" max="11" width="5.5546875" customWidth="1"/>
    <col min="13" max="13" width="5.5546875" customWidth="1"/>
    <col min="16" max="16" width="19.77734375" customWidth="1"/>
  </cols>
  <sheetData>
    <row r="1" spans="2:33" ht="15.6" x14ac:dyDescent="0.3">
      <c r="B1" s="63" t="s">
        <v>125</v>
      </c>
    </row>
    <row r="2" spans="2:33" ht="15.6" x14ac:dyDescent="0.3">
      <c r="B2" s="63"/>
    </row>
    <row r="3" spans="2:33" ht="14.4" x14ac:dyDescent="0.3">
      <c r="B3" s="64" t="s">
        <v>104</v>
      </c>
    </row>
    <row r="4" spans="2:33" ht="14.4" x14ac:dyDescent="0.3">
      <c r="B4" s="64" t="s">
        <v>105</v>
      </c>
    </row>
    <row r="5" spans="2:33" ht="14.4" x14ac:dyDescent="0.3">
      <c r="B5" s="64" t="s">
        <v>106</v>
      </c>
    </row>
    <row r="6" spans="2:33" ht="14.4" x14ac:dyDescent="0.3">
      <c r="B6" s="64" t="s">
        <v>107</v>
      </c>
    </row>
    <row r="7" spans="2:33" ht="14.4" x14ac:dyDescent="0.3">
      <c r="J7" s="64" t="s">
        <v>126</v>
      </c>
    </row>
    <row r="8" spans="2:33" ht="29.25" customHeight="1" x14ac:dyDescent="0.3">
      <c r="C8" t="s">
        <v>108</v>
      </c>
      <c r="D8" s="260" t="s">
        <v>109</v>
      </c>
      <c r="E8" s="260"/>
      <c r="F8" s="260"/>
      <c r="G8" s="260"/>
      <c r="J8" s="261" t="s">
        <v>127</v>
      </c>
      <c r="K8" s="261"/>
      <c r="L8" s="261"/>
      <c r="M8" s="261"/>
      <c r="N8" s="261"/>
      <c r="O8" s="261"/>
      <c r="Q8" s="262" t="s">
        <v>128</v>
      </c>
      <c r="R8" s="262"/>
      <c r="S8" s="262"/>
      <c r="T8" s="262"/>
      <c r="U8" s="262"/>
      <c r="V8" s="262"/>
      <c r="W8" s="262"/>
      <c r="X8" s="262"/>
      <c r="Z8" s="64" t="s">
        <v>129</v>
      </c>
    </row>
    <row r="9" spans="2:33" ht="39.6" x14ac:dyDescent="0.25">
      <c r="B9" t="s">
        <v>110</v>
      </c>
      <c r="C9" s="33" t="s">
        <v>111</v>
      </c>
      <c r="D9" s="65" t="s">
        <v>112</v>
      </c>
      <c r="E9" s="65" t="s">
        <v>113</v>
      </c>
      <c r="F9" s="65" t="s">
        <v>114</v>
      </c>
      <c r="G9" s="66" t="s">
        <v>115</v>
      </c>
      <c r="J9" s="33" t="s">
        <v>130</v>
      </c>
      <c r="K9" s="33"/>
      <c r="L9" s="33" t="s">
        <v>131</v>
      </c>
      <c r="M9" s="33"/>
      <c r="N9" s="33" t="s">
        <v>132</v>
      </c>
      <c r="Z9" s="83"/>
      <c r="AA9" s="84"/>
      <c r="AB9" s="84"/>
      <c r="AC9" s="84"/>
      <c r="AD9" s="84"/>
      <c r="AE9" s="84"/>
      <c r="AF9" s="84"/>
      <c r="AG9" s="85"/>
    </row>
    <row r="10" spans="2:33" x14ac:dyDescent="0.25">
      <c r="B10">
        <v>1</v>
      </c>
      <c r="C10">
        <v>0</v>
      </c>
      <c r="D10">
        <v>-1920</v>
      </c>
      <c r="E10">
        <v>1920</v>
      </c>
      <c r="F10">
        <v>0</v>
      </c>
      <c r="G10">
        <v>979.59183673469386</v>
      </c>
      <c r="J10" s="86"/>
      <c r="K10" s="79"/>
      <c r="L10" s="84"/>
      <c r="M10" s="79"/>
      <c r="N10" s="85"/>
      <c r="Z10" s="71"/>
      <c r="AA10" s="72"/>
      <c r="AB10" s="72"/>
      <c r="AC10" s="72"/>
      <c r="AD10" s="72"/>
      <c r="AE10" s="72"/>
      <c r="AF10" s="72"/>
      <c r="AG10" s="73"/>
    </row>
    <row r="11" spans="2:33" x14ac:dyDescent="0.25">
      <c r="B11">
        <f>1+B10</f>
        <v>2</v>
      </c>
      <c r="C11">
        <v>565.00000000000023</v>
      </c>
      <c r="D11">
        <v>-1819.9999999999995</v>
      </c>
      <c r="E11">
        <v>2180.0000000000005</v>
      </c>
      <c r="F11">
        <v>200</v>
      </c>
      <c r="G11">
        <v>1020.9168577013768</v>
      </c>
      <c r="J11" s="80"/>
      <c r="K11" s="79"/>
      <c r="L11" s="72"/>
      <c r="M11" s="79"/>
      <c r="N11" s="73"/>
      <c r="Z11" s="71"/>
      <c r="AA11" s="72"/>
      <c r="AB11" s="72"/>
      <c r="AC11" s="72"/>
      <c r="AD11" s="72"/>
      <c r="AE11" s="72"/>
      <c r="AF11" s="72"/>
      <c r="AG11" s="73"/>
    </row>
    <row r="12" spans="2:33" x14ac:dyDescent="0.25">
      <c r="B12">
        <f t="shared" ref="B12:B75" si="0">1+B11</f>
        <v>3</v>
      </c>
      <c r="C12">
        <v>-2510</v>
      </c>
      <c r="D12">
        <v>-2460</v>
      </c>
      <c r="E12">
        <v>1540</v>
      </c>
      <c r="F12">
        <v>-500</v>
      </c>
      <c r="G12">
        <v>1020.7634400863582</v>
      </c>
      <c r="J12" s="80"/>
      <c r="K12" s="79"/>
      <c r="L12" s="72"/>
      <c r="M12" s="79"/>
      <c r="N12" s="73"/>
      <c r="Z12" s="71"/>
      <c r="AA12" s="72"/>
      <c r="AB12" s="72"/>
      <c r="AC12" s="72"/>
      <c r="AD12" s="72"/>
      <c r="AE12" s="72"/>
      <c r="AF12" s="72"/>
      <c r="AG12" s="73"/>
    </row>
    <row r="13" spans="2:33" x14ac:dyDescent="0.25">
      <c r="B13">
        <f t="shared" si="0"/>
        <v>4</v>
      </c>
      <c r="C13">
        <v>247.99999999999994</v>
      </c>
      <c r="D13">
        <v>-2019.9999999999995</v>
      </c>
      <c r="E13">
        <v>1980.0000000000005</v>
      </c>
      <c r="F13">
        <v>-100</v>
      </c>
      <c r="G13">
        <v>1020.5338937533345</v>
      </c>
      <c r="J13" s="80"/>
      <c r="K13" s="79"/>
      <c r="L13" s="72"/>
      <c r="M13" s="79"/>
      <c r="N13" s="73"/>
      <c r="Z13" s="71"/>
      <c r="AA13" s="72"/>
      <c r="AB13" s="72"/>
      <c r="AC13" s="72"/>
      <c r="AD13" s="72"/>
      <c r="AE13" s="72"/>
      <c r="AF13" s="72"/>
      <c r="AG13" s="73"/>
    </row>
    <row r="14" spans="2:33" x14ac:dyDescent="0.25">
      <c r="B14">
        <f t="shared" si="0"/>
        <v>5</v>
      </c>
      <c r="C14">
        <v>665.00000000000011</v>
      </c>
      <c r="D14">
        <v>-1900.0000000000005</v>
      </c>
      <c r="E14">
        <v>2099.9999999999995</v>
      </c>
      <c r="F14">
        <v>100</v>
      </c>
      <c r="G14">
        <v>1021.1834466253551</v>
      </c>
      <c r="J14" s="80"/>
      <c r="K14" s="79"/>
      <c r="L14" s="72"/>
      <c r="M14" s="79"/>
      <c r="N14" s="73"/>
      <c r="Z14" s="71"/>
      <c r="AA14" s="72"/>
      <c r="AB14" s="72"/>
      <c r="AC14" s="72"/>
      <c r="AD14" s="72"/>
      <c r="AE14" s="72"/>
      <c r="AF14" s="72"/>
      <c r="AG14" s="73"/>
    </row>
    <row r="15" spans="2:33" x14ac:dyDescent="0.25">
      <c r="B15">
        <f t="shared" si="0"/>
        <v>6</v>
      </c>
      <c r="C15">
        <v>2223.0000000000009</v>
      </c>
      <c r="D15">
        <v>-1960.0000000000009</v>
      </c>
      <c r="E15">
        <v>2039.9999999999991</v>
      </c>
      <c r="F15">
        <v>50</v>
      </c>
      <c r="G15">
        <v>1020.4129579229776</v>
      </c>
      <c r="J15" s="80"/>
      <c r="K15" s="79"/>
      <c r="L15" s="72"/>
      <c r="M15" s="79"/>
      <c r="N15" s="73"/>
      <c r="Z15" s="71"/>
      <c r="AA15" s="72"/>
      <c r="AB15" s="72"/>
      <c r="AC15" s="72"/>
      <c r="AD15" s="72"/>
      <c r="AE15" s="72"/>
      <c r="AF15" s="72"/>
      <c r="AG15" s="73"/>
    </row>
    <row r="16" spans="2:33" x14ac:dyDescent="0.25">
      <c r="B16">
        <f t="shared" si="0"/>
        <v>7</v>
      </c>
      <c r="C16">
        <v>0</v>
      </c>
      <c r="D16">
        <v>-2080</v>
      </c>
      <c r="E16">
        <v>1920</v>
      </c>
      <c r="F16">
        <v>-80</v>
      </c>
      <c r="G16">
        <v>1020.9843826690333</v>
      </c>
      <c r="J16" s="80"/>
      <c r="K16" s="79"/>
      <c r="L16" s="72"/>
      <c r="M16" s="79"/>
      <c r="N16" s="73"/>
      <c r="Z16" s="71"/>
      <c r="AA16" s="72"/>
      <c r="AB16" s="72"/>
      <c r="AC16" s="72"/>
      <c r="AD16" s="72"/>
      <c r="AE16" s="72"/>
      <c r="AF16" s="72"/>
      <c r="AG16" s="73"/>
    </row>
    <row r="17" spans="2:33" x14ac:dyDescent="0.25">
      <c r="B17">
        <f t="shared" si="0"/>
        <v>8</v>
      </c>
      <c r="C17">
        <v>-1786</v>
      </c>
      <c r="D17">
        <v>-2120.0000000000005</v>
      </c>
      <c r="E17">
        <v>1879.9999999999998</v>
      </c>
      <c r="F17">
        <v>200</v>
      </c>
      <c r="G17">
        <v>1020.6258976235757</v>
      </c>
      <c r="J17" s="80"/>
      <c r="K17" s="79"/>
      <c r="L17" s="72"/>
      <c r="M17" s="79"/>
      <c r="N17" s="73"/>
      <c r="Z17" s="71"/>
      <c r="AA17" s="72"/>
      <c r="AB17" s="72"/>
      <c r="AC17" s="72"/>
      <c r="AD17" s="72"/>
      <c r="AE17" s="72"/>
      <c r="AF17" s="72"/>
      <c r="AG17" s="73"/>
    </row>
    <row r="18" spans="2:33" x14ac:dyDescent="0.25">
      <c r="B18">
        <f t="shared" si="0"/>
        <v>9</v>
      </c>
      <c r="C18">
        <v>1818.0000000000002</v>
      </c>
      <c r="D18">
        <v>-1859.9999999999995</v>
      </c>
      <c r="E18">
        <v>2020.0000000000002</v>
      </c>
      <c r="F18">
        <v>0</v>
      </c>
      <c r="G18">
        <v>989.8837084263414</v>
      </c>
      <c r="J18" s="80"/>
      <c r="K18" s="79"/>
      <c r="L18" s="72"/>
      <c r="M18" s="79"/>
      <c r="N18" s="73"/>
      <c r="Z18" s="71"/>
      <c r="AA18" s="72"/>
      <c r="AB18" s="72"/>
      <c r="AC18" s="72"/>
      <c r="AD18" s="72"/>
      <c r="AE18" s="72"/>
      <c r="AF18" s="72"/>
      <c r="AG18" s="73"/>
    </row>
    <row r="19" spans="2:33" x14ac:dyDescent="0.25">
      <c r="B19">
        <f t="shared" si="0"/>
        <v>10</v>
      </c>
      <c r="C19">
        <v>198.00000000000006</v>
      </c>
      <c r="D19">
        <v>-1960.0000000000002</v>
      </c>
      <c r="E19">
        <v>2039.9999999999998</v>
      </c>
      <c r="F19">
        <v>0</v>
      </c>
      <c r="G19">
        <v>1020.4490929878652</v>
      </c>
      <c r="J19" s="80"/>
      <c r="K19" s="79"/>
      <c r="L19" s="72"/>
      <c r="M19" s="79"/>
      <c r="N19" s="73"/>
      <c r="Z19" s="71"/>
      <c r="AA19" s="72"/>
      <c r="AB19" s="72"/>
      <c r="AC19" s="72"/>
      <c r="AD19" s="72"/>
      <c r="AE19" s="72"/>
      <c r="AF19" s="72"/>
      <c r="AG19" s="73"/>
    </row>
    <row r="20" spans="2:33" x14ac:dyDescent="0.25">
      <c r="B20">
        <f t="shared" si="0"/>
        <v>11</v>
      </c>
      <c r="C20">
        <v>490.00000000000006</v>
      </c>
      <c r="D20">
        <v>-1979.9999999999998</v>
      </c>
      <c r="E20">
        <v>2020.0000000000002</v>
      </c>
      <c r="F20">
        <v>0</v>
      </c>
      <c r="G20">
        <v>1020.4195274262823</v>
      </c>
      <c r="J20" s="80"/>
      <c r="K20" s="79"/>
      <c r="L20" s="72"/>
      <c r="M20" s="79"/>
      <c r="N20" s="73"/>
      <c r="Z20" s="71"/>
      <c r="AA20" s="72"/>
      <c r="AB20" s="72"/>
      <c r="AC20" s="72"/>
      <c r="AD20" s="72"/>
      <c r="AE20" s="72"/>
      <c r="AF20" s="72"/>
      <c r="AG20" s="73"/>
    </row>
    <row r="21" spans="2:33" x14ac:dyDescent="0.25">
      <c r="B21">
        <f t="shared" si="0"/>
        <v>12</v>
      </c>
      <c r="C21">
        <v>93.000000000000014</v>
      </c>
      <c r="D21">
        <v>-1900.0000000000005</v>
      </c>
      <c r="E21">
        <v>2099.9999999999995</v>
      </c>
      <c r="F21">
        <v>100</v>
      </c>
      <c r="G21">
        <v>1020.5200807965376</v>
      </c>
      <c r="J21" s="80"/>
      <c r="K21" s="79"/>
      <c r="L21" s="72"/>
      <c r="M21" s="79"/>
      <c r="N21" s="73"/>
      <c r="Z21" s="71"/>
      <c r="AA21" s="72"/>
      <c r="AB21" s="72"/>
      <c r="AC21" s="72"/>
      <c r="AD21" s="72"/>
      <c r="AE21" s="72"/>
      <c r="AF21" s="72"/>
      <c r="AG21" s="73"/>
    </row>
    <row r="22" spans="2:33" x14ac:dyDescent="0.25">
      <c r="B22">
        <f t="shared" si="0"/>
        <v>13</v>
      </c>
      <c r="C22">
        <v>206.00000000000006</v>
      </c>
      <c r="D22">
        <v>-1800</v>
      </c>
      <c r="E22">
        <v>1800</v>
      </c>
      <c r="F22">
        <v>-200</v>
      </c>
      <c r="G22">
        <v>918.61676292331163</v>
      </c>
      <c r="J22" s="80"/>
      <c r="K22" s="79"/>
      <c r="L22" s="72"/>
      <c r="M22" s="79"/>
      <c r="N22" s="73"/>
      <c r="Z22" s="71"/>
      <c r="AA22" s="72"/>
      <c r="AB22" s="72"/>
      <c r="AC22" s="72"/>
      <c r="AD22" s="72"/>
      <c r="AE22" s="72"/>
      <c r="AF22" s="72"/>
      <c r="AG22" s="73"/>
    </row>
    <row r="23" spans="2:33" x14ac:dyDescent="0.25">
      <c r="B23">
        <f t="shared" si="0"/>
        <v>14</v>
      </c>
      <c r="C23">
        <v>-306</v>
      </c>
      <c r="D23">
        <v>-1979.9999999999998</v>
      </c>
      <c r="E23">
        <v>2020.0000000000002</v>
      </c>
      <c r="F23">
        <v>0</v>
      </c>
      <c r="G23">
        <v>1021.2161589444412</v>
      </c>
      <c r="J23" s="80"/>
      <c r="K23" s="79"/>
      <c r="L23" s="72"/>
      <c r="M23" s="79"/>
      <c r="N23" s="73"/>
      <c r="Z23" s="74"/>
      <c r="AA23" s="75"/>
      <c r="AB23" s="75"/>
      <c r="AC23" s="75"/>
      <c r="AD23" s="75"/>
      <c r="AE23" s="75"/>
      <c r="AF23" s="75"/>
      <c r="AG23" s="76"/>
    </row>
    <row r="24" spans="2:33" x14ac:dyDescent="0.25">
      <c r="B24">
        <f t="shared" si="0"/>
        <v>15</v>
      </c>
      <c r="C24">
        <v>208</v>
      </c>
      <c r="D24">
        <v>-2039.9999999999998</v>
      </c>
      <c r="E24">
        <v>1960.0000000000002</v>
      </c>
      <c r="F24">
        <v>0</v>
      </c>
      <c r="G24">
        <v>1020.5229202877067</v>
      </c>
      <c r="J24" s="80"/>
      <c r="K24" s="79"/>
      <c r="L24" s="72"/>
      <c r="M24" s="79"/>
      <c r="N24" s="73"/>
    </row>
    <row r="25" spans="2:33" x14ac:dyDescent="0.25">
      <c r="B25">
        <f t="shared" si="0"/>
        <v>16</v>
      </c>
      <c r="C25">
        <v>-654.00000000000023</v>
      </c>
      <c r="D25">
        <v>-2100.0000000000009</v>
      </c>
      <c r="E25">
        <v>1899.9999999999993</v>
      </c>
      <c r="F25">
        <v>-100</v>
      </c>
      <c r="G25">
        <v>1020.8178296361283</v>
      </c>
      <c r="J25" s="80"/>
      <c r="K25" s="79"/>
      <c r="L25" s="72"/>
      <c r="M25" s="79"/>
      <c r="N25" s="73"/>
    </row>
    <row r="26" spans="2:33" x14ac:dyDescent="0.25">
      <c r="B26">
        <f t="shared" si="0"/>
        <v>17</v>
      </c>
      <c r="C26">
        <v>-208</v>
      </c>
      <c r="D26">
        <v>-1899.9999999999993</v>
      </c>
      <c r="E26">
        <v>2100.0000000000009</v>
      </c>
      <c r="F26">
        <v>100</v>
      </c>
      <c r="G26">
        <v>1020.8949131769941</v>
      </c>
      <c r="J26" s="80"/>
      <c r="K26" s="79"/>
      <c r="L26" s="72"/>
      <c r="M26" s="79"/>
      <c r="N26" s="73"/>
    </row>
    <row r="27" spans="2:33" x14ac:dyDescent="0.25">
      <c r="B27">
        <f t="shared" si="0"/>
        <v>18</v>
      </c>
      <c r="C27">
        <v>-1309</v>
      </c>
      <c r="D27">
        <v>-2379.9999999999995</v>
      </c>
      <c r="E27">
        <v>1620.0000000000002</v>
      </c>
      <c r="F27">
        <v>-400</v>
      </c>
      <c r="G27">
        <v>1021.2775519394805</v>
      </c>
      <c r="J27" s="80"/>
      <c r="K27" s="79"/>
      <c r="L27" s="72"/>
      <c r="M27" s="79"/>
      <c r="N27" s="73"/>
    </row>
    <row r="28" spans="2:33" x14ac:dyDescent="0.25">
      <c r="B28">
        <f t="shared" si="0"/>
        <v>19</v>
      </c>
      <c r="C28">
        <v>114.00000000000001</v>
      </c>
      <c r="D28">
        <v>-1719.9999999999995</v>
      </c>
      <c r="E28">
        <v>2280.0000000000005</v>
      </c>
      <c r="F28">
        <v>280</v>
      </c>
      <c r="G28">
        <v>1020.9725020249832</v>
      </c>
      <c r="J28" s="80"/>
      <c r="K28" s="79"/>
      <c r="L28" s="72"/>
      <c r="M28" s="79"/>
      <c r="N28" s="73"/>
    </row>
    <row r="29" spans="2:33" x14ac:dyDescent="0.25">
      <c r="B29">
        <f t="shared" si="0"/>
        <v>20</v>
      </c>
      <c r="C29">
        <v>2385</v>
      </c>
      <c r="D29">
        <v>-1699.9999999999993</v>
      </c>
      <c r="E29">
        <v>2300.0000000000009</v>
      </c>
      <c r="F29">
        <v>300</v>
      </c>
      <c r="G29">
        <v>1020.7507106414066</v>
      </c>
      <c r="J29" s="80"/>
      <c r="K29" s="79"/>
      <c r="L29" s="72"/>
      <c r="M29" s="79"/>
      <c r="N29" s="73"/>
    </row>
    <row r="30" spans="2:33" x14ac:dyDescent="0.25">
      <c r="B30">
        <f t="shared" si="0"/>
        <v>21</v>
      </c>
      <c r="C30">
        <v>-1230</v>
      </c>
      <c r="D30">
        <v>-2159.9999999999995</v>
      </c>
      <c r="E30">
        <v>1840.0000000000005</v>
      </c>
      <c r="F30">
        <v>-160</v>
      </c>
      <c r="G30">
        <v>1020.4675936009908</v>
      </c>
      <c r="J30" s="80"/>
      <c r="K30" s="79"/>
      <c r="L30" s="72"/>
      <c r="M30" s="79"/>
      <c r="N30" s="73"/>
    </row>
    <row r="31" spans="2:33" x14ac:dyDescent="0.25">
      <c r="B31">
        <f t="shared" si="0"/>
        <v>22</v>
      </c>
      <c r="C31">
        <v>-1764.0000000000005</v>
      </c>
      <c r="D31">
        <v>-2520.0000000000005</v>
      </c>
      <c r="E31">
        <v>1479.9999999999995</v>
      </c>
      <c r="F31">
        <v>-500</v>
      </c>
      <c r="G31">
        <v>1020.6271740726509</v>
      </c>
      <c r="J31" s="80"/>
      <c r="K31" s="79"/>
      <c r="L31" s="72"/>
      <c r="M31" s="79"/>
      <c r="N31" s="73"/>
    </row>
    <row r="32" spans="2:33" x14ac:dyDescent="0.25">
      <c r="B32">
        <f t="shared" si="0"/>
        <v>23</v>
      </c>
      <c r="C32">
        <v>-552.00000000000011</v>
      </c>
      <c r="D32">
        <v>-2760.0000000000009</v>
      </c>
      <c r="E32">
        <v>1239.9999999999993</v>
      </c>
      <c r="F32">
        <v>-800</v>
      </c>
      <c r="G32">
        <v>1021.1358840093493</v>
      </c>
      <c r="J32" s="80"/>
      <c r="K32" s="79"/>
      <c r="L32" s="72"/>
      <c r="M32" s="79"/>
      <c r="N32" s="73"/>
    </row>
    <row r="33" spans="2:14" x14ac:dyDescent="0.25">
      <c r="B33">
        <f t="shared" si="0"/>
        <v>24</v>
      </c>
      <c r="C33">
        <v>-492</v>
      </c>
      <c r="D33">
        <v>-2300.0000000000009</v>
      </c>
      <c r="E33">
        <v>2300.0000000000009</v>
      </c>
      <c r="F33">
        <v>300</v>
      </c>
      <c r="G33">
        <v>1173.6761215541012</v>
      </c>
      <c r="J33" s="80"/>
      <c r="K33" s="79"/>
      <c r="L33" s="72"/>
      <c r="M33" s="79"/>
      <c r="N33" s="73"/>
    </row>
    <row r="34" spans="2:14" x14ac:dyDescent="0.25">
      <c r="B34">
        <f t="shared" si="0"/>
        <v>25</v>
      </c>
      <c r="C34">
        <v>-508</v>
      </c>
      <c r="D34">
        <v>-2080</v>
      </c>
      <c r="E34">
        <v>1920</v>
      </c>
      <c r="F34">
        <v>0</v>
      </c>
      <c r="G34">
        <v>1020.411129535093</v>
      </c>
      <c r="J34" s="80"/>
      <c r="K34" s="79"/>
      <c r="L34" s="72"/>
      <c r="M34" s="79"/>
      <c r="N34" s="73"/>
    </row>
    <row r="35" spans="2:14" x14ac:dyDescent="0.25">
      <c r="B35">
        <f t="shared" si="0"/>
        <v>26</v>
      </c>
      <c r="C35">
        <v>-959.99999999999977</v>
      </c>
      <c r="D35">
        <v>-1859.9999999999995</v>
      </c>
      <c r="E35">
        <v>1859.9999999999995</v>
      </c>
      <c r="F35">
        <v>-150</v>
      </c>
      <c r="G35">
        <v>949.70857012484828</v>
      </c>
      <c r="J35" s="80"/>
      <c r="K35" s="79"/>
      <c r="L35" s="72"/>
      <c r="M35" s="79"/>
      <c r="N35" s="73"/>
    </row>
    <row r="36" spans="2:14" x14ac:dyDescent="0.25">
      <c r="B36">
        <f t="shared" si="0"/>
        <v>27</v>
      </c>
      <c r="C36">
        <v>-354.00000000000006</v>
      </c>
      <c r="D36">
        <v>-1960.0000000000009</v>
      </c>
      <c r="E36">
        <v>2039.9999999999991</v>
      </c>
      <c r="F36">
        <v>0</v>
      </c>
      <c r="G36">
        <v>1021.3236851990217</v>
      </c>
      <c r="J36" s="80"/>
      <c r="K36" s="79"/>
      <c r="L36" s="72"/>
      <c r="M36" s="79"/>
      <c r="N36" s="73"/>
    </row>
    <row r="37" spans="2:14" x14ac:dyDescent="0.25">
      <c r="B37">
        <f t="shared" si="0"/>
        <v>28</v>
      </c>
      <c r="C37">
        <v>-508</v>
      </c>
      <c r="D37">
        <v>-2179.9999999999995</v>
      </c>
      <c r="E37">
        <v>1820.0000000000002</v>
      </c>
      <c r="F37">
        <v>-180</v>
      </c>
      <c r="G37">
        <v>1020.613173922605</v>
      </c>
      <c r="J37" s="80"/>
      <c r="K37" s="79"/>
      <c r="L37" s="72"/>
      <c r="M37" s="79"/>
      <c r="N37" s="73"/>
    </row>
    <row r="38" spans="2:14" x14ac:dyDescent="0.25">
      <c r="B38">
        <f t="shared" si="0"/>
        <v>29</v>
      </c>
      <c r="C38">
        <v>-1206.0000000000002</v>
      </c>
      <c r="D38">
        <v>-2140.0000000000005</v>
      </c>
      <c r="E38">
        <v>1859.9999999999995</v>
      </c>
      <c r="F38">
        <v>-140</v>
      </c>
      <c r="G38">
        <v>1020.6562102902913</v>
      </c>
      <c r="J38" s="80"/>
      <c r="K38" s="79"/>
      <c r="L38" s="72"/>
      <c r="M38" s="79"/>
      <c r="N38" s="73"/>
    </row>
    <row r="39" spans="2:14" x14ac:dyDescent="0.25">
      <c r="B39">
        <f t="shared" si="0"/>
        <v>30</v>
      </c>
      <c r="C39">
        <v>-137.00000000000006</v>
      </c>
      <c r="D39">
        <v>-2060.0000000000005</v>
      </c>
      <c r="E39">
        <v>1939.9999999999995</v>
      </c>
      <c r="F39">
        <v>0</v>
      </c>
      <c r="G39">
        <v>1020.5641756583315</v>
      </c>
      <c r="J39" s="80"/>
      <c r="K39" s="79"/>
      <c r="L39" s="72"/>
      <c r="M39" s="79"/>
      <c r="N39" s="73"/>
    </row>
    <row r="40" spans="2:14" x14ac:dyDescent="0.25">
      <c r="B40">
        <f t="shared" si="0"/>
        <v>31</v>
      </c>
      <c r="C40">
        <v>417</v>
      </c>
      <c r="D40">
        <v>-2039.9999999999991</v>
      </c>
      <c r="E40">
        <v>1960.0000000000009</v>
      </c>
      <c r="F40">
        <v>0</v>
      </c>
      <c r="G40">
        <v>1020.6808718177956</v>
      </c>
      <c r="J40" s="80"/>
      <c r="K40" s="79"/>
      <c r="L40" s="72"/>
      <c r="M40" s="79"/>
      <c r="N40" s="73"/>
    </row>
    <row r="41" spans="2:14" x14ac:dyDescent="0.25">
      <c r="B41">
        <f t="shared" si="0"/>
        <v>32</v>
      </c>
      <c r="C41">
        <v>0</v>
      </c>
      <c r="D41">
        <v>-2140.0000000000005</v>
      </c>
      <c r="E41">
        <v>1859.9999999999995</v>
      </c>
      <c r="F41">
        <v>-140</v>
      </c>
      <c r="G41">
        <v>1020.6342124714536</v>
      </c>
      <c r="J41" s="80"/>
      <c r="K41" s="79"/>
      <c r="L41" s="72"/>
      <c r="M41" s="79"/>
      <c r="N41" s="73"/>
    </row>
    <row r="42" spans="2:14" x14ac:dyDescent="0.25">
      <c r="B42">
        <f t="shared" si="0"/>
        <v>33</v>
      </c>
      <c r="C42">
        <v>296</v>
      </c>
      <c r="D42">
        <v>-2039.9999999999991</v>
      </c>
      <c r="E42">
        <v>1960.0000000000009</v>
      </c>
      <c r="F42">
        <v>0</v>
      </c>
      <c r="G42">
        <v>1020.5609821040977</v>
      </c>
      <c r="J42" s="80"/>
      <c r="K42" s="79"/>
      <c r="L42" s="72"/>
      <c r="M42" s="79"/>
      <c r="N42" s="73"/>
    </row>
    <row r="43" spans="2:14" x14ac:dyDescent="0.25">
      <c r="B43">
        <f t="shared" si="0"/>
        <v>34</v>
      </c>
      <c r="C43">
        <v>-719.99999999999989</v>
      </c>
      <c r="D43">
        <v>-1920</v>
      </c>
      <c r="E43">
        <v>2080</v>
      </c>
      <c r="F43">
        <v>0</v>
      </c>
      <c r="G43">
        <v>1020.7977988630898</v>
      </c>
      <c r="J43" s="80"/>
      <c r="K43" s="79"/>
      <c r="L43" s="72"/>
      <c r="M43" s="79"/>
      <c r="N43" s="73"/>
    </row>
    <row r="44" spans="2:14" x14ac:dyDescent="0.25">
      <c r="B44">
        <f t="shared" si="0"/>
        <v>35</v>
      </c>
      <c r="C44">
        <v>-304</v>
      </c>
      <c r="D44">
        <v>-2359.9999999999995</v>
      </c>
      <c r="E44">
        <v>1640.0000000000005</v>
      </c>
      <c r="F44">
        <v>-350</v>
      </c>
      <c r="G44">
        <v>1021.3847837244916</v>
      </c>
      <c r="J44" s="80"/>
      <c r="K44" s="79"/>
      <c r="L44" s="72"/>
      <c r="M44" s="79"/>
      <c r="N44" s="73"/>
    </row>
    <row r="45" spans="2:14" x14ac:dyDescent="0.25">
      <c r="B45">
        <f t="shared" si="0"/>
        <v>36</v>
      </c>
      <c r="C45">
        <v>152</v>
      </c>
      <c r="D45">
        <v>-2000</v>
      </c>
      <c r="E45">
        <v>2000</v>
      </c>
      <c r="F45">
        <v>0</v>
      </c>
      <c r="G45">
        <v>1020.4997132277273</v>
      </c>
      <c r="J45" s="80"/>
      <c r="K45" s="79"/>
      <c r="L45" s="72"/>
      <c r="M45" s="79"/>
      <c r="N45" s="73"/>
    </row>
    <row r="46" spans="2:14" x14ac:dyDescent="0.25">
      <c r="B46">
        <f t="shared" si="0"/>
        <v>37</v>
      </c>
      <c r="C46">
        <v>-959.00000000000034</v>
      </c>
      <c r="D46">
        <v>-1700.0000000000011</v>
      </c>
      <c r="E46">
        <v>1700.0000000000011</v>
      </c>
      <c r="F46">
        <v>-300</v>
      </c>
      <c r="G46">
        <v>868.12783918537957</v>
      </c>
      <c r="J46" s="80"/>
      <c r="K46" s="79"/>
      <c r="L46" s="72"/>
      <c r="M46" s="79"/>
      <c r="N46" s="73"/>
    </row>
    <row r="47" spans="2:14" x14ac:dyDescent="0.25">
      <c r="B47">
        <f t="shared" si="0"/>
        <v>38</v>
      </c>
      <c r="C47">
        <v>423.00000000000023</v>
      </c>
      <c r="D47">
        <v>-1920</v>
      </c>
      <c r="E47">
        <v>2080</v>
      </c>
      <c r="F47">
        <v>0</v>
      </c>
      <c r="G47">
        <v>1020.49691229989</v>
      </c>
      <c r="J47" s="80"/>
      <c r="K47" s="79"/>
      <c r="L47" s="72"/>
      <c r="M47" s="79"/>
      <c r="N47" s="73"/>
    </row>
    <row r="48" spans="2:14" x14ac:dyDescent="0.25">
      <c r="B48">
        <f t="shared" si="0"/>
        <v>39</v>
      </c>
      <c r="C48">
        <v>2150</v>
      </c>
      <c r="D48">
        <v>-2039.9999999999991</v>
      </c>
      <c r="E48">
        <v>2039.9999999999991</v>
      </c>
      <c r="F48">
        <v>0</v>
      </c>
      <c r="G48">
        <v>1041.1143928976035</v>
      </c>
      <c r="J48" s="80"/>
      <c r="K48" s="79"/>
      <c r="L48" s="72"/>
      <c r="M48" s="79"/>
      <c r="N48" s="73"/>
    </row>
    <row r="49" spans="2:14" x14ac:dyDescent="0.25">
      <c r="B49">
        <f t="shared" si="0"/>
        <v>40</v>
      </c>
      <c r="C49">
        <v>552.00000000000011</v>
      </c>
      <c r="D49">
        <v>-1900.0000000000005</v>
      </c>
      <c r="E49">
        <v>2099.9999999999995</v>
      </c>
      <c r="F49">
        <v>100</v>
      </c>
      <c r="G49">
        <v>1021.1085936916098</v>
      </c>
      <c r="J49" s="80"/>
      <c r="K49" s="79"/>
      <c r="L49" s="72"/>
      <c r="M49" s="79"/>
      <c r="N49" s="73"/>
    </row>
    <row r="50" spans="2:14" x14ac:dyDescent="0.25">
      <c r="B50">
        <f t="shared" si="0"/>
        <v>41</v>
      </c>
      <c r="C50">
        <v>260.00000000000006</v>
      </c>
      <c r="D50">
        <v>-1859.9999999999995</v>
      </c>
      <c r="E50">
        <v>1859.9999999999995</v>
      </c>
      <c r="F50">
        <v>-150</v>
      </c>
      <c r="G50">
        <v>949.09197087758423</v>
      </c>
      <c r="J50" s="80"/>
      <c r="K50" s="79"/>
      <c r="L50" s="72"/>
      <c r="M50" s="79"/>
      <c r="N50" s="73"/>
    </row>
    <row r="51" spans="2:14" x14ac:dyDescent="0.25">
      <c r="B51">
        <f t="shared" si="0"/>
        <v>42</v>
      </c>
      <c r="C51">
        <v>-130.00000000000003</v>
      </c>
      <c r="D51">
        <v>-2000</v>
      </c>
      <c r="E51">
        <v>2000</v>
      </c>
      <c r="F51">
        <v>0</v>
      </c>
      <c r="G51">
        <v>1020.9639486503717</v>
      </c>
      <c r="J51" s="80"/>
      <c r="K51" s="79"/>
      <c r="L51" s="72"/>
      <c r="M51" s="79"/>
      <c r="N51" s="73"/>
    </row>
    <row r="52" spans="2:14" x14ac:dyDescent="0.25">
      <c r="B52">
        <f t="shared" si="0"/>
        <v>43</v>
      </c>
      <c r="C52">
        <v>-381</v>
      </c>
      <c r="D52">
        <v>-1939.9999999999995</v>
      </c>
      <c r="E52">
        <v>2060.0000000000005</v>
      </c>
      <c r="F52">
        <v>0</v>
      </c>
      <c r="G52">
        <v>1020.5869149368058</v>
      </c>
      <c r="J52" s="80"/>
      <c r="K52" s="79"/>
      <c r="L52" s="72"/>
      <c r="M52" s="79"/>
      <c r="N52" s="73"/>
    </row>
    <row r="53" spans="2:14" x14ac:dyDescent="0.25">
      <c r="B53">
        <f t="shared" si="0"/>
        <v>44</v>
      </c>
      <c r="C53">
        <v>-544</v>
      </c>
      <c r="D53">
        <v>-1820.0000000000002</v>
      </c>
      <c r="E53">
        <v>2179.9999999999995</v>
      </c>
      <c r="F53">
        <v>180</v>
      </c>
      <c r="G53">
        <v>1021.0239421653135</v>
      </c>
      <c r="J53" s="80"/>
      <c r="K53" s="79"/>
      <c r="L53" s="72"/>
      <c r="M53" s="79"/>
      <c r="N53" s="73"/>
    </row>
    <row r="54" spans="2:14" x14ac:dyDescent="0.25">
      <c r="B54">
        <f t="shared" si="0"/>
        <v>45</v>
      </c>
      <c r="C54">
        <v>-1651.9999999999995</v>
      </c>
      <c r="D54">
        <v>-2359.9999999999995</v>
      </c>
      <c r="E54">
        <v>1640.0000000000005</v>
      </c>
      <c r="F54">
        <v>-400</v>
      </c>
      <c r="G54">
        <v>1020.7916333524048</v>
      </c>
      <c r="J54" s="80"/>
      <c r="K54" s="79"/>
      <c r="L54" s="72"/>
      <c r="M54" s="79"/>
      <c r="N54" s="73"/>
    </row>
    <row r="55" spans="2:14" x14ac:dyDescent="0.25">
      <c r="B55">
        <f t="shared" si="0"/>
        <v>46</v>
      </c>
      <c r="C55">
        <v>-443.99999999999994</v>
      </c>
      <c r="D55">
        <v>-2060.0000000000005</v>
      </c>
      <c r="E55">
        <v>1939.9999999999995</v>
      </c>
      <c r="F55">
        <v>0</v>
      </c>
      <c r="G55">
        <v>1020.9656129442275</v>
      </c>
      <c r="J55" s="80"/>
      <c r="K55" s="79"/>
      <c r="L55" s="72"/>
      <c r="M55" s="79"/>
      <c r="N55" s="73"/>
    </row>
    <row r="56" spans="2:14" x14ac:dyDescent="0.25">
      <c r="B56">
        <f t="shared" si="0"/>
        <v>47</v>
      </c>
      <c r="C56">
        <v>-434.99999999999994</v>
      </c>
      <c r="D56">
        <v>-1939.9999999999995</v>
      </c>
      <c r="E56">
        <v>2060.0000000000005</v>
      </c>
      <c r="F56">
        <v>0</v>
      </c>
      <c r="G56">
        <v>1020.6734070103207</v>
      </c>
      <c r="J56" s="80"/>
      <c r="K56" s="79"/>
      <c r="L56" s="72"/>
      <c r="M56" s="79"/>
      <c r="N56" s="73"/>
    </row>
    <row r="57" spans="2:14" x14ac:dyDescent="0.25">
      <c r="B57">
        <f t="shared" si="0"/>
        <v>48</v>
      </c>
      <c r="C57">
        <v>576</v>
      </c>
      <c r="D57">
        <v>-1980.0000000000005</v>
      </c>
      <c r="E57">
        <v>2019.9999999999995</v>
      </c>
      <c r="F57">
        <v>0</v>
      </c>
      <c r="G57">
        <v>1020.4261127951414</v>
      </c>
      <c r="J57" s="80"/>
      <c r="K57" s="79"/>
      <c r="L57" s="72"/>
      <c r="M57" s="79"/>
      <c r="N57" s="73"/>
    </row>
    <row r="58" spans="2:14" x14ac:dyDescent="0.25">
      <c r="B58">
        <f t="shared" si="0"/>
        <v>49</v>
      </c>
      <c r="C58">
        <v>-735.00000000000011</v>
      </c>
      <c r="D58">
        <v>-2060.0000000000005</v>
      </c>
      <c r="E58">
        <v>1939.9999999999995</v>
      </c>
      <c r="F58">
        <v>0</v>
      </c>
      <c r="G58">
        <v>1021.3511855957981</v>
      </c>
      <c r="J58" s="80"/>
      <c r="K58" s="79"/>
      <c r="L58" s="72"/>
      <c r="M58" s="79"/>
      <c r="N58" s="73"/>
    </row>
    <row r="59" spans="2:14" x14ac:dyDescent="0.25">
      <c r="B59">
        <f t="shared" si="0"/>
        <v>50</v>
      </c>
      <c r="C59">
        <v>-289.99999999999994</v>
      </c>
      <c r="D59">
        <v>-1959.9999999999991</v>
      </c>
      <c r="E59">
        <v>2040.0000000000009</v>
      </c>
      <c r="F59">
        <v>0</v>
      </c>
      <c r="G59">
        <v>1020.7540845823604</v>
      </c>
      <c r="J59" s="80"/>
      <c r="K59" s="79"/>
      <c r="L59" s="72"/>
      <c r="M59" s="79"/>
      <c r="N59" s="73"/>
    </row>
    <row r="60" spans="2:14" x14ac:dyDescent="0.25">
      <c r="B60">
        <f t="shared" si="0"/>
        <v>51</v>
      </c>
      <c r="C60">
        <v>-572.00000000000011</v>
      </c>
      <c r="D60">
        <v>-1960.0000000000009</v>
      </c>
      <c r="E60">
        <v>2039.9999999999991</v>
      </c>
      <c r="F60">
        <v>0</v>
      </c>
      <c r="G60">
        <v>1021.0696745849268</v>
      </c>
      <c r="J60" s="80"/>
      <c r="K60" s="79"/>
      <c r="L60" s="72"/>
      <c r="M60" s="79"/>
      <c r="N60" s="73"/>
    </row>
    <row r="61" spans="2:14" x14ac:dyDescent="0.25">
      <c r="B61">
        <f t="shared" si="0"/>
        <v>52</v>
      </c>
      <c r="C61">
        <v>-147.00000000000003</v>
      </c>
      <c r="D61">
        <v>-2080</v>
      </c>
      <c r="E61">
        <v>1920</v>
      </c>
      <c r="F61">
        <v>0</v>
      </c>
      <c r="G61">
        <v>1020.863467507317</v>
      </c>
      <c r="J61" s="80"/>
      <c r="K61" s="79"/>
      <c r="L61" s="72"/>
      <c r="M61" s="79"/>
      <c r="N61" s="73"/>
    </row>
    <row r="62" spans="2:14" x14ac:dyDescent="0.25">
      <c r="B62">
        <f t="shared" si="0"/>
        <v>53</v>
      </c>
      <c r="C62">
        <v>755.00000000000011</v>
      </c>
      <c r="D62">
        <v>-2080</v>
      </c>
      <c r="E62">
        <v>1920</v>
      </c>
      <c r="F62">
        <v>0</v>
      </c>
      <c r="G62">
        <v>1020.5801996570708</v>
      </c>
      <c r="J62" s="80"/>
      <c r="K62" s="79"/>
      <c r="L62" s="72"/>
      <c r="M62" s="79"/>
      <c r="N62" s="73"/>
    </row>
    <row r="63" spans="2:14" x14ac:dyDescent="0.25">
      <c r="B63">
        <f t="shared" si="0"/>
        <v>54</v>
      </c>
      <c r="C63">
        <v>450.00000000000017</v>
      </c>
      <c r="D63">
        <v>-1980.0000000000005</v>
      </c>
      <c r="E63">
        <v>2019.9999999999995</v>
      </c>
      <c r="F63">
        <v>0</v>
      </c>
      <c r="G63">
        <v>1021.1605564675004</v>
      </c>
      <c r="J63" s="80"/>
      <c r="K63" s="79"/>
      <c r="L63" s="72"/>
      <c r="M63" s="79"/>
      <c r="N63" s="73"/>
    </row>
    <row r="64" spans="2:14" x14ac:dyDescent="0.25">
      <c r="B64">
        <f t="shared" si="0"/>
        <v>55</v>
      </c>
      <c r="C64">
        <v>-155.00000000000003</v>
      </c>
      <c r="D64">
        <v>-2099.9999999999995</v>
      </c>
      <c r="E64">
        <v>1900.0000000000005</v>
      </c>
      <c r="F64">
        <v>-100</v>
      </c>
      <c r="G64">
        <v>1020.6696133309362</v>
      </c>
      <c r="J64" s="80"/>
      <c r="K64" s="79"/>
      <c r="L64" s="72"/>
      <c r="M64" s="79"/>
      <c r="N64" s="73"/>
    </row>
    <row r="65" spans="2:14" x14ac:dyDescent="0.25">
      <c r="B65">
        <f t="shared" si="0"/>
        <v>56</v>
      </c>
      <c r="C65">
        <v>-2142</v>
      </c>
      <c r="D65">
        <v>-2160</v>
      </c>
      <c r="E65">
        <v>1839.9999999999998</v>
      </c>
      <c r="F65">
        <v>-150</v>
      </c>
      <c r="G65">
        <v>1020.5645845076443</v>
      </c>
      <c r="J65" s="80"/>
      <c r="K65" s="79"/>
      <c r="L65" s="72"/>
      <c r="M65" s="79"/>
      <c r="N65" s="73"/>
    </row>
    <row r="66" spans="2:14" x14ac:dyDescent="0.25">
      <c r="B66">
        <f t="shared" si="0"/>
        <v>57</v>
      </c>
      <c r="C66">
        <v>-1837.0000000000005</v>
      </c>
      <c r="D66">
        <v>-2440.0000000000014</v>
      </c>
      <c r="E66">
        <v>1559.9999999999986</v>
      </c>
      <c r="F66">
        <v>-500</v>
      </c>
      <c r="G66">
        <v>1020.4415614667278</v>
      </c>
      <c r="J66" s="80"/>
      <c r="K66" s="79"/>
      <c r="L66" s="72"/>
      <c r="M66" s="79"/>
      <c r="N66" s="73"/>
    </row>
    <row r="67" spans="2:14" x14ac:dyDescent="0.25">
      <c r="B67">
        <f t="shared" si="0"/>
        <v>58</v>
      </c>
      <c r="C67">
        <v>162.00000000000006</v>
      </c>
      <c r="D67">
        <v>-1900.0000000000005</v>
      </c>
      <c r="E67">
        <v>2099.9999999999995</v>
      </c>
      <c r="F67">
        <v>100</v>
      </c>
      <c r="G67">
        <v>1021.0220045718592</v>
      </c>
      <c r="J67" s="80"/>
      <c r="K67" s="79"/>
      <c r="L67" s="72"/>
      <c r="M67" s="79"/>
      <c r="N67" s="73"/>
    </row>
    <row r="68" spans="2:14" x14ac:dyDescent="0.25">
      <c r="B68">
        <f t="shared" si="0"/>
        <v>59</v>
      </c>
      <c r="C68">
        <v>-2076</v>
      </c>
      <c r="D68">
        <v>-2219.9999999999991</v>
      </c>
      <c r="E68">
        <v>1780.0000000000011</v>
      </c>
      <c r="F68">
        <v>-250</v>
      </c>
      <c r="G68">
        <v>1021.1969261231991</v>
      </c>
      <c r="J68" s="80"/>
      <c r="K68" s="79"/>
      <c r="L68" s="72"/>
      <c r="M68" s="79"/>
      <c r="N68" s="73"/>
    </row>
    <row r="69" spans="2:14" x14ac:dyDescent="0.25">
      <c r="B69">
        <f t="shared" si="0"/>
        <v>60</v>
      </c>
      <c r="C69">
        <v>-173.99999999999997</v>
      </c>
      <c r="D69">
        <v>-2019.9999999999995</v>
      </c>
      <c r="E69">
        <v>1980.0000000000005</v>
      </c>
      <c r="F69">
        <v>0</v>
      </c>
      <c r="G69">
        <v>1021.0447544260253</v>
      </c>
      <c r="J69" s="80"/>
      <c r="K69" s="79"/>
      <c r="L69" s="72"/>
      <c r="M69" s="79"/>
      <c r="N69" s="73"/>
    </row>
    <row r="70" spans="2:14" x14ac:dyDescent="0.25">
      <c r="B70">
        <f t="shared" si="0"/>
        <v>61</v>
      </c>
      <c r="C70">
        <v>-358.00000000000011</v>
      </c>
      <c r="D70">
        <v>-2100.0000000000014</v>
      </c>
      <c r="E70">
        <v>1899.9999999999986</v>
      </c>
      <c r="F70">
        <v>-100</v>
      </c>
      <c r="G70">
        <v>1020.8685685731429</v>
      </c>
      <c r="J70" s="80"/>
      <c r="K70" s="79"/>
      <c r="L70" s="72"/>
      <c r="M70" s="79"/>
      <c r="N70" s="73"/>
    </row>
    <row r="71" spans="2:14" x14ac:dyDescent="0.25">
      <c r="B71">
        <f t="shared" si="0"/>
        <v>62</v>
      </c>
      <c r="C71">
        <v>885</v>
      </c>
      <c r="D71">
        <v>-1959.9999999999991</v>
      </c>
      <c r="E71">
        <v>2040.0000000000009</v>
      </c>
      <c r="F71">
        <v>0</v>
      </c>
      <c r="G71">
        <v>1021.2696448553352</v>
      </c>
      <c r="J71" s="80"/>
      <c r="K71" s="79"/>
      <c r="L71" s="72"/>
      <c r="M71" s="79"/>
      <c r="N71" s="73"/>
    </row>
    <row r="72" spans="2:14" x14ac:dyDescent="0.25">
      <c r="B72">
        <f t="shared" si="0"/>
        <v>63</v>
      </c>
      <c r="C72">
        <v>-708</v>
      </c>
      <c r="D72">
        <v>-2000</v>
      </c>
      <c r="E72">
        <v>2000</v>
      </c>
      <c r="F72">
        <v>0</v>
      </c>
      <c r="G72">
        <v>1020.6955602593561</v>
      </c>
      <c r="J72" s="80"/>
      <c r="K72" s="79"/>
      <c r="L72" s="72"/>
      <c r="M72" s="79"/>
      <c r="N72" s="73"/>
    </row>
    <row r="73" spans="2:14" x14ac:dyDescent="0.25">
      <c r="B73">
        <f t="shared" si="0"/>
        <v>64</v>
      </c>
      <c r="C73">
        <v>-2805.0000000000009</v>
      </c>
      <c r="D73">
        <v>-2280.0000000000009</v>
      </c>
      <c r="E73">
        <v>1799.9999999999989</v>
      </c>
      <c r="F73">
        <v>-200</v>
      </c>
      <c r="G73">
        <v>1040.8418343381725</v>
      </c>
      <c r="J73" s="80"/>
      <c r="K73" s="79"/>
      <c r="L73" s="72"/>
      <c r="M73" s="79"/>
      <c r="N73" s="73"/>
    </row>
    <row r="74" spans="2:14" x14ac:dyDescent="0.25">
      <c r="B74">
        <f t="shared" si="0"/>
        <v>65</v>
      </c>
      <c r="C74">
        <v>-1989.9999999999998</v>
      </c>
      <c r="D74">
        <v>-2239.9999999999986</v>
      </c>
      <c r="E74">
        <v>1760.0000000000016</v>
      </c>
      <c r="F74">
        <v>-250</v>
      </c>
      <c r="G74">
        <v>1020.8760337266827</v>
      </c>
      <c r="J74" s="80"/>
      <c r="K74" s="79"/>
      <c r="L74" s="72"/>
      <c r="M74" s="79"/>
      <c r="N74" s="73"/>
    </row>
    <row r="75" spans="2:14" x14ac:dyDescent="0.25">
      <c r="B75">
        <f t="shared" si="0"/>
        <v>66</v>
      </c>
      <c r="C75">
        <v>-955.00000000000023</v>
      </c>
      <c r="D75">
        <v>-1840.0000000000016</v>
      </c>
      <c r="E75">
        <v>2159.9999999999982</v>
      </c>
      <c r="F75">
        <v>160</v>
      </c>
      <c r="G75">
        <v>1020.6960627961954</v>
      </c>
      <c r="J75" s="80"/>
      <c r="K75" s="79"/>
      <c r="L75" s="72"/>
      <c r="M75" s="79"/>
      <c r="N75" s="73"/>
    </row>
    <row r="76" spans="2:14" x14ac:dyDescent="0.25">
      <c r="B76">
        <f t="shared" ref="B76:B134" si="1">1+B75</f>
        <v>67</v>
      </c>
      <c r="C76">
        <v>-569.99999999999989</v>
      </c>
      <c r="D76">
        <v>-1979.9999999999986</v>
      </c>
      <c r="E76">
        <v>2020.0000000000014</v>
      </c>
      <c r="F76">
        <v>0</v>
      </c>
      <c r="G76">
        <v>1021.343916332036</v>
      </c>
      <c r="J76" s="80"/>
      <c r="K76" s="79"/>
      <c r="L76" s="72"/>
      <c r="M76" s="79"/>
      <c r="N76" s="73"/>
    </row>
    <row r="77" spans="2:14" x14ac:dyDescent="0.25">
      <c r="B77">
        <f t="shared" si="1"/>
        <v>68</v>
      </c>
      <c r="C77">
        <v>1176.0000000000002</v>
      </c>
      <c r="D77">
        <v>-2120.0000000000009</v>
      </c>
      <c r="E77">
        <v>1879.9999999999991</v>
      </c>
      <c r="F77">
        <v>-100</v>
      </c>
      <c r="G77">
        <v>1020.8632600375424</v>
      </c>
      <c r="J77" s="80"/>
      <c r="K77" s="79"/>
      <c r="L77" s="72"/>
      <c r="M77" s="79"/>
      <c r="N77" s="73"/>
    </row>
    <row r="78" spans="2:14" x14ac:dyDescent="0.25">
      <c r="B78">
        <f t="shared" si="1"/>
        <v>69</v>
      </c>
      <c r="C78">
        <v>-2208.0000000000005</v>
      </c>
      <c r="D78">
        <v>-1759.9999999999998</v>
      </c>
      <c r="E78">
        <v>1759.9999999999998</v>
      </c>
      <c r="F78">
        <v>-250</v>
      </c>
      <c r="G78">
        <v>898.03724786521764</v>
      </c>
      <c r="J78" s="80"/>
      <c r="K78" s="79"/>
      <c r="L78" s="72"/>
      <c r="M78" s="79"/>
      <c r="N78" s="73"/>
    </row>
    <row r="79" spans="2:14" x14ac:dyDescent="0.25">
      <c r="B79">
        <f t="shared" si="1"/>
        <v>70</v>
      </c>
      <c r="C79">
        <v>-1408.0000000000002</v>
      </c>
      <c r="D79">
        <v>-1839.9999999999998</v>
      </c>
      <c r="E79">
        <v>1839.9999999999998</v>
      </c>
      <c r="F79">
        <v>-150</v>
      </c>
      <c r="G79">
        <v>939.4547976845929</v>
      </c>
      <c r="J79" s="80"/>
      <c r="K79" s="79"/>
      <c r="L79" s="72"/>
      <c r="M79" s="79"/>
      <c r="N79" s="73"/>
    </row>
    <row r="80" spans="2:14" x14ac:dyDescent="0.25">
      <c r="B80">
        <f t="shared" si="1"/>
        <v>71</v>
      </c>
      <c r="C80">
        <v>1504.0000000000002</v>
      </c>
      <c r="D80">
        <v>-1759.9999999999998</v>
      </c>
      <c r="E80">
        <v>2240</v>
      </c>
      <c r="F80">
        <v>250</v>
      </c>
      <c r="G80">
        <v>1020.9371535904542</v>
      </c>
      <c r="J80" s="80"/>
      <c r="K80" s="79"/>
      <c r="L80" s="72"/>
      <c r="M80" s="79"/>
      <c r="N80" s="73"/>
    </row>
    <row r="81" spans="2:14" x14ac:dyDescent="0.25">
      <c r="B81">
        <f t="shared" si="1"/>
        <v>72</v>
      </c>
      <c r="C81">
        <v>1086</v>
      </c>
      <c r="D81">
        <v>-1859.9999999999995</v>
      </c>
      <c r="E81">
        <v>2140.0000000000005</v>
      </c>
      <c r="F81">
        <v>150</v>
      </c>
      <c r="G81">
        <v>1020.9520035420903</v>
      </c>
      <c r="J81" s="80"/>
      <c r="K81" s="79"/>
      <c r="L81" s="72"/>
      <c r="M81" s="79"/>
      <c r="N81" s="73"/>
    </row>
    <row r="82" spans="2:14" x14ac:dyDescent="0.25">
      <c r="B82">
        <f t="shared" si="1"/>
        <v>73</v>
      </c>
      <c r="C82">
        <v>-945.00000000000011</v>
      </c>
      <c r="D82">
        <v>-2160</v>
      </c>
      <c r="E82">
        <v>1839.9999999999998</v>
      </c>
      <c r="F82">
        <v>-150</v>
      </c>
      <c r="G82">
        <v>1020.7357824641234</v>
      </c>
      <c r="J82" s="80"/>
      <c r="K82" s="79"/>
      <c r="L82" s="72"/>
      <c r="M82" s="79"/>
      <c r="N82" s="73"/>
    </row>
    <row r="83" spans="2:14" x14ac:dyDescent="0.25">
      <c r="B83">
        <f t="shared" si="1"/>
        <v>74</v>
      </c>
      <c r="C83">
        <v>-2010.0000000000002</v>
      </c>
      <c r="D83">
        <v>-2240</v>
      </c>
      <c r="E83">
        <v>1759.9999999999998</v>
      </c>
      <c r="F83">
        <v>-250</v>
      </c>
      <c r="G83">
        <v>1020.8588633926195</v>
      </c>
      <c r="J83" s="80"/>
      <c r="K83" s="79"/>
      <c r="L83" s="72"/>
      <c r="M83" s="79"/>
      <c r="N83" s="73"/>
    </row>
    <row r="84" spans="2:14" x14ac:dyDescent="0.25">
      <c r="B84">
        <f t="shared" si="1"/>
        <v>75</v>
      </c>
      <c r="C84">
        <v>-1254.0000000000002</v>
      </c>
      <c r="D84">
        <v>-2160</v>
      </c>
      <c r="E84">
        <v>1839.9999999999998</v>
      </c>
      <c r="F84">
        <v>-150</v>
      </c>
      <c r="G84">
        <v>1020.5252828629077</v>
      </c>
      <c r="J84" s="80"/>
      <c r="K84" s="79"/>
      <c r="L84" s="72"/>
      <c r="M84" s="79"/>
      <c r="N84" s="73"/>
    </row>
    <row r="85" spans="2:14" x14ac:dyDescent="0.25">
      <c r="B85">
        <f t="shared" si="1"/>
        <v>76</v>
      </c>
      <c r="C85">
        <v>-3024.0000000000009</v>
      </c>
      <c r="D85">
        <v>-2800.0000000000009</v>
      </c>
      <c r="E85">
        <v>1199.9999999999993</v>
      </c>
      <c r="F85">
        <v>-800</v>
      </c>
      <c r="G85">
        <v>1020.8267037563799</v>
      </c>
      <c r="J85" s="80"/>
      <c r="K85" s="79"/>
      <c r="L85" s="72"/>
      <c r="M85" s="79"/>
      <c r="N85" s="73"/>
    </row>
    <row r="86" spans="2:14" x14ac:dyDescent="0.25">
      <c r="B86">
        <f t="shared" si="1"/>
        <v>77</v>
      </c>
      <c r="C86">
        <v>844</v>
      </c>
      <c r="D86">
        <v>-1899.9999999999986</v>
      </c>
      <c r="E86">
        <v>2100.0000000000014</v>
      </c>
      <c r="F86">
        <v>100</v>
      </c>
      <c r="G86">
        <v>1020.8631791427965</v>
      </c>
      <c r="J86" s="80"/>
      <c r="K86" s="79"/>
      <c r="L86" s="72"/>
      <c r="M86" s="79"/>
      <c r="N86" s="73"/>
    </row>
    <row r="87" spans="2:14" x14ac:dyDescent="0.25">
      <c r="B87">
        <f t="shared" si="1"/>
        <v>78</v>
      </c>
      <c r="C87">
        <v>816.00000000000023</v>
      </c>
      <c r="D87">
        <v>-1860.0000000000011</v>
      </c>
      <c r="E87">
        <v>2139.9999999999986</v>
      </c>
      <c r="F87">
        <v>150</v>
      </c>
      <c r="G87">
        <v>1020.7766471954189</v>
      </c>
      <c r="J87" s="80"/>
      <c r="K87" s="79"/>
      <c r="L87" s="72"/>
      <c r="M87" s="79"/>
      <c r="N87" s="73"/>
    </row>
    <row r="88" spans="2:14" x14ac:dyDescent="0.25">
      <c r="B88">
        <f t="shared" si="1"/>
        <v>79</v>
      </c>
      <c r="C88">
        <v>-201.00000000000003</v>
      </c>
      <c r="D88">
        <v>-1939.9999999999995</v>
      </c>
      <c r="E88">
        <v>2060.0000000000005</v>
      </c>
      <c r="F88">
        <v>0</v>
      </c>
      <c r="G88">
        <v>1020.7926611388606</v>
      </c>
      <c r="J88" s="80"/>
      <c r="K88" s="79"/>
      <c r="L88" s="72"/>
      <c r="M88" s="79"/>
      <c r="N88" s="73"/>
    </row>
    <row r="89" spans="2:14" x14ac:dyDescent="0.25">
      <c r="B89">
        <f t="shared" si="1"/>
        <v>80</v>
      </c>
      <c r="C89">
        <v>-852.00000000000011</v>
      </c>
      <c r="D89">
        <v>-2240</v>
      </c>
      <c r="E89">
        <v>1759.9999999999998</v>
      </c>
      <c r="F89">
        <v>-250</v>
      </c>
      <c r="G89">
        <v>1020.8473604179437</v>
      </c>
      <c r="J89" s="80"/>
      <c r="K89" s="79"/>
      <c r="L89" s="72"/>
      <c r="M89" s="79"/>
      <c r="N89" s="73"/>
    </row>
    <row r="90" spans="2:14" x14ac:dyDescent="0.25">
      <c r="B90">
        <f t="shared" si="1"/>
        <v>81</v>
      </c>
      <c r="C90">
        <v>1428.0000000000002</v>
      </c>
      <c r="D90">
        <v>-1820.0000000000002</v>
      </c>
      <c r="E90">
        <v>2179.9999999999995</v>
      </c>
      <c r="F90">
        <v>200</v>
      </c>
      <c r="G90">
        <v>1020.8272774875032</v>
      </c>
      <c r="J90" s="80"/>
      <c r="K90" s="79"/>
      <c r="L90" s="72"/>
      <c r="M90" s="79"/>
      <c r="N90" s="73"/>
    </row>
    <row r="91" spans="2:14" x14ac:dyDescent="0.25">
      <c r="B91">
        <f t="shared" si="1"/>
        <v>82</v>
      </c>
      <c r="C91">
        <v>0</v>
      </c>
      <c r="D91">
        <v>-1959.9999999999991</v>
      </c>
      <c r="E91">
        <v>2040.0000000000009</v>
      </c>
      <c r="F91">
        <v>0</v>
      </c>
      <c r="G91">
        <v>1021.2655372953482</v>
      </c>
      <c r="J91" s="80"/>
      <c r="K91" s="79"/>
      <c r="L91" s="72"/>
      <c r="M91" s="79"/>
      <c r="N91" s="73"/>
    </row>
    <row r="92" spans="2:14" x14ac:dyDescent="0.25">
      <c r="B92">
        <f t="shared" si="1"/>
        <v>83</v>
      </c>
      <c r="C92">
        <v>-824</v>
      </c>
      <c r="D92">
        <v>-2080</v>
      </c>
      <c r="E92">
        <v>1920</v>
      </c>
      <c r="F92">
        <v>0</v>
      </c>
      <c r="G92">
        <v>1020.9759717474103</v>
      </c>
      <c r="J92" s="80"/>
      <c r="K92" s="79"/>
      <c r="L92" s="72"/>
      <c r="M92" s="79"/>
      <c r="N92" s="73"/>
    </row>
    <row r="93" spans="2:14" x14ac:dyDescent="0.25">
      <c r="B93">
        <f t="shared" si="1"/>
        <v>84</v>
      </c>
      <c r="C93">
        <v>618</v>
      </c>
      <c r="D93">
        <v>-2000</v>
      </c>
      <c r="E93">
        <v>2000</v>
      </c>
      <c r="F93">
        <v>0</v>
      </c>
      <c r="G93">
        <v>1020.4921409311551</v>
      </c>
      <c r="J93" s="80"/>
      <c r="K93" s="79"/>
      <c r="L93" s="72"/>
      <c r="M93" s="79"/>
      <c r="N93" s="73"/>
    </row>
    <row r="94" spans="2:14" x14ac:dyDescent="0.25">
      <c r="B94">
        <f t="shared" si="1"/>
        <v>85</v>
      </c>
      <c r="C94">
        <v>-3509.9999999999995</v>
      </c>
      <c r="D94">
        <v>-2220.0000000000005</v>
      </c>
      <c r="E94">
        <v>1779.9999999999993</v>
      </c>
      <c r="F94">
        <v>-250</v>
      </c>
      <c r="G94">
        <v>1021.1102019071327</v>
      </c>
      <c r="J94" s="80"/>
      <c r="K94" s="79"/>
      <c r="L94" s="72"/>
      <c r="M94" s="79"/>
      <c r="N94" s="73"/>
    </row>
    <row r="95" spans="2:14" x14ac:dyDescent="0.25">
      <c r="B95">
        <f t="shared" si="1"/>
        <v>86</v>
      </c>
      <c r="C95">
        <v>-2405</v>
      </c>
      <c r="D95">
        <v>-2199.9999999999991</v>
      </c>
      <c r="E95">
        <v>1800.0000000000007</v>
      </c>
      <c r="F95">
        <v>-200</v>
      </c>
      <c r="G95">
        <v>1021.2894628275527</v>
      </c>
      <c r="J95" s="80"/>
      <c r="K95" s="79"/>
      <c r="L95" s="72"/>
      <c r="M95" s="79"/>
      <c r="N95" s="73"/>
    </row>
    <row r="96" spans="2:14" x14ac:dyDescent="0.25">
      <c r="B96">
        <f t="shared" si="1"/>
        <v>87</v>
      </c>
      <c r="C96">
        <v>-4025.0000000000009</v>
      </c>
      <c r="D96">
        <v>-2199.9999999999991</v>
      </c>
      <c r="E96">
        <v>1800.0000000000007</v>
      </c>
      <c r="F96">
        <v>-200</v>
      </c>
      <c r="G96">
        <v>1021.326382731487</v>
      </c>
      <c r="J96" s="80"/>
      <c r="K96" s="79"/>
      <c r="L96" s="72"/>
      <c r="M96" s="79"/>
      <c r="N96" s="73"/>
    </row>
    <row r="97" spans="2:14" x14ac:dyDescent="0.25">
      <c r="B97">
        <f t="shared" si="1"/>
        <v>88</v>
      </c>
      <c r="C97">
        <v>2235</v>
      </c>
      <c r="D97">
        <v>-1800.0000000000007</v>
      </c>
      <c r="E97">
        <v>2199.9999999999991</v>
      </c>
      <c r="F97">
        <v>200</v>
      </c>
      <c r="G97">
        <v>1020.8249680746919</v>
      </c>
      <c r="J97" s="80"/>
      <c r="K97" s="79"/>
      <c r="L97" s="72"/>
      <c r="M97" s="79"/>
      <c r="N97" s="73"/>
    </row>
    <row r="98" spans="2:14" x14ac:dyDescent="0.25">
      <c r="B98">
        <f t="shared" si="1"/>
        <v>89</v>
      </c>
      <c r="C98">
        <v>880.00000000000011</v>
      </c>
      <c r="D98">
        <v>-1820.0000000000002</v>
      </c>
      <c r="E98">
        <v>2179.9999999999995</v>
      </c>
      <c r="F98">
        <v>200</v>
      </c>
      <c r="G98">
        <v>1020.903452968997</v>
      </c>
      <c r="J98" s="80"/>
      <c r="K98" s="79"/>
      <c r="L98" s="72"/>
      <c r="M98" s="79"/>
      <c r="N98" s="73"/>
    </row>
    <row r="99" spans="2:14" x14ac:dyDescent="0.25">
      <c r="B99">
        <f t="shared" si="1"/>
        <v>90</v>
      </c>
      <c r="C99">
        <v>-835.00000000000011</v>
      </c>
      <c r="D99">
        <v>-1820.0000000000002</v>
      </c>
      <c r="E99">
        <v>2179.9999999999995</v>
      </c>
      <c r="F99">
        <v>200</v>
      </c>
      <c r="G99">
        <v>1020.7602898501881</v>
      </c>
      <c r="J99" s="80"/>
      <c r="K99" s="79"/>
      <c r="L99" s="72"/>
      <c r="M99" s="79"/>
      <c r="N99" s="73"/>
    </row>
    <row r="100" spans="2:14" x14ac:dyDescent="0.25">
      <c r="B100">
        <f t="shared" si="1"/>
        <v>91</v>
      </c>
      <c r="C100">
        <v>720.00000000000011</v>
      </c>
      <c r="D100">
        <v>-2260</v>
      </c>
      <c r="E100">
        <v>1740.0000000000002</v>
      </c>
      <c r="F100">
        <v>-250</v>
      </c>
      <c r="G100">
        <v>1021.3441973589248</v>
      </c>
      <c r="J100" s="80"/>
      <c r="K100" s="79"/>
      <c r="L100" s="72"/>
      <c r="M100" s="79"/>
      <c r="N100" s="73"/>
    </row>
    <row r="101" spans="2:14" x14ac:dyDescent="0.25">
      <c r="B101">
        <f t="shared" si="1"/>
        <v>92</v>
      </c>
      <c r="C101">
        <v>716.00000000000023</v>
      </c>
      <c r="D101">
        <v>-1980.0000000000005</v>
      </c>
      <c r="E101">
        <v>2019.9999999999995</v>
      </c>
      <c r="F101">
        <v>0</v>
      </c>
      <c r="G101">
        <v>1020.6411705083632</v>
      </c>
      <c r="J101" s="80"/>
      <c r="K101" s="79"/>
      <c r="L101" s="72"/>
      <c r="M101" s="79"/>
      <c r="N101" s="73"/>
    </row>
    <row r="102" spans="2:14" x14ac:dyDescent="0.25">
      <c r="B102">
        <f t="shared" si="1"/>
        <v>93</v>
      </c>
      <c r="C102">
        <v>-543</v>
      </c>
      <c r="D102">
        <v>-2039.9999999999991</v>
      </c>
      <c r="E102">
        <v>1960.0000000000009</v>
      </c>
      <c r="F102">
        <v>0</v>
      </c>
      <c r="G102">
        <v>1020.5429395729866</v>
      </c>
      <c r="J102" s="80"/>
      <c r="K102" s="79"/>
      <c r="L102" s="72"/>
      <c r="M102" s="79"/>
      <c r="N102" s="73"/>
    </row>
    <row r="103" spans="2:14" x14ac:dyDescent="0.25">
      <c r="B103">
        <f t="shared" si="1"/>
        <v>94</v>
      </c>
      <c r="C103">
        <v>-2916.0000000000009</v>
      </c>
      <c r="D103">
        <v>-2379.9999999999991</v>
      </c>
      <c r="E103">
        <v>1620.0000000000009</v>
      </c>
      <c r="F103">
        <v>-400</v>
      </c>
      <c r="G103">
        <v>1021.1516108383714</v>
      </c>
      <c r="J103" s="80"/>
      <c r="K103" s="79"/>
      <c r="L103" s="72"/>
      <c r="M103" s="79"/>
      <c r="N103" s="73"/>
    </row>
    <row r="104" spans="2:14" x14ac:dyDescent="0.25">
      <c r="B104">
        <f t="shared" si="1"/>
        <v>95</v>
      </c>
      <c r="C104">
        <v>855.00000000000023</v>
      </c>
      <c r="D104">
        <v>-2179.9999999999995</v>
      </c>
      <c r="E104">
        <v>1820.0000000000002</v>
      </c>
      <c r="F104">
        <v>-200</v>
      </c>
      <c r="G104">
        <v>1020.428568863667</v>
      </c>
      <c r="J104" s="80"/>
      <c r="K104" s="79"/>
      <c r="L104" s="72"/>
      <c r="M104" s="79"/>
      <c r="N104" s="73"/>
    </row>
    <row r="105" spans="2:14" x14ac:dyDescent="0.25">
      <c r="B105">
        <f t="shared" si="1"/>
        <v>96</v>
      </c>
      <c r="C105">
        <v>-1793.0000000000002</v>
      </c>
      <c r="D105">
        <v>-1839.9999999999998</v>
      </c>
      <c r="E105">
        <v>2160</v>
      </c>
      <c r="F105">
        <v>200</v>
      </c>
      <c r="G105">
        <v>1020.4600064045262</v>
      </c>
      <c r="J105" s="80"/>
      <c r="K105" s="79"/>
      <c r="L105" s="72"/>
      <c r="M105" s="79"/>
      <c r="N105" s="73"/>
    </row>
    <row r="106" spans="2:14" x14ac:dyDescent="0.25">
      <c r="B106">
        <f t="shared" si="1"/>
        <v>97</v>
      </c>
      <c r="C106">
        <v>-648.00000000000023</v>
      </c>
      <c r="D106">
        <v>-1980.0000000000005</v>
      </c>
      <c r="E106">
        <v>2019.9999999999995</v>
      </c>
      <c r="F106">
        <v>0</v>
      </c>
      <c r="G106">
        <v>1021.0253669924876</v>
      </c>
      <c r="J106" s="80"/>
      <c r="K106" s="79"/>
      <c r="L106" s="72"/>
      <c r="M106" s="79"/>
      <c r="N106" s="73"/>
    </row>
    <row r="107" spans="2:14" x14ac:dyDescent="0.25">
      <c r="B107">
        <f t="shared" si="1"/>
        <v>98</v>
      </c>
      <c r="C107">
        <v>-640</v>
      </c>
      <c r="D107">
        <v>-1959.9999999999991</v>
      </c>
      <c r="E107">
        <v>2040.0000000000009</v>
      </c>
      <c r="F107">
        <v>0</v>
      </c>
      <c r="G107">
        <v>1021.3093853527271</v>
      </c>
      <c r="J107" s="80"/>
      <c r="K107" s="79"/>
      <c r="L107" s="72"/>
      <c r="M107" s="79"/>
      <c r="N107" s="73"/>
    </row>
    <row r="108" spans="2:14" x14ac:dyDescent="0.25">
      <c r="B108">
        <f t="shared" si="1"/>
        <v>99</v>
      </c>
      <c r="C108">
        <v>318.00000000000006</v>
      </c>
      <c r="D108">
        <v>-1980.0000000000005</v>
      </c>
      <c r="E108">
        <v>2019.9999999999995</v>
      </c>
      <c r="F108">
        <v>0</v>
      </c>
      <c r="G108">
        <v>1020.9517188015681</v>
      </c>
      <c r="J108" s="80"/>
      <c r="K108" s="79"/>
      <c r="L108" s="72"/>
      <c r="M108" s="79"/>
      <c r="N108" s="73"/>
    </row>
    <row r="109" spans="2:14" x14ac:dyDescent="0.25">
      <c r="B109">
        <f t="shared" si="1"/>
        <v>100</v>
      </c>
      <c r="C109">
        <v>0</v>
      </c>
      <c r="D109">
        <v>-2019.9999999999995</v>
      </c>
      <c r="E109">
        <v>1980.0000000000005</v>
      </c>
      <c r="F109">
        <v>0</v>
      </c>
      <c r="G109">
        <v>1020.6874242938615</v>
      </c>
      <c r="J109" s="80"/>
      <c r="K109" s="79"/>
      <c r="L109" s="72"/>
      <c r="M109" s="79"/>
      <c r="N109" s="73"/>
    </row>
    <row r="110" spans="2:14" x14ac:dyDescent="0.25">
      <c r="B110">
        <f t="shared" si="1"/>
        <v>101</v>
      </c>
      <c r="C110">
        <v>660</v>
      </c>
      <c r="D110">
        <v>-2099.9999999999995</v>
      </c>
      <c r="E110">
        <v>1900.0000000000005</v>
      </c>
      <c r="F110">
        <v>-100</v>
      </c>
      <c r="G110">
        <v>1021.397243836557</v>
      </c>
      <c r="J110" s="80"/>
      <c r="K110" s="79"/>
      <c r="L110" s="72"/>
      <c r="M110" s="79"/>
      <c r="N110" s="73"/>
    </row>
    <row r="111" spans="2:14" x14ac:dyDescent="0.25">
      <c r="B111">
        <f t="shared" si="1"/>
        <v>102</v>
      </c>
      <c r="C111">
        <v>156.99999999999997</v>
      </c>
      <c r="D111">
        <v>-1839.9999999999998</v>
      </c>
      <c r="E111">
        <v>2160</v>
      </c>
      <c r="F111">
        <v>150</v>
      </c>
      <c r="G111">
        <v>1021.1113106574356</v>
      </c>
      <c r="J111" s="80"/>
      <c r="K111" s="79"/>
      <c r="L111" s="72"/>
      <c r="M111" s="79"/>
      <c r="N111" s="73"/>
    </row>
    <row r="112" spans="2:14" x14ac:dyDescent="0.25">
      <c r="B112">
        <f t="shared" si="1"/>
        <v>103</v>
      </c>
      <c r="C112">
        <v>-1976.0000000000002</v>
      </c>
      <c r="D112">
        <v>-2099.9999999999995</v>
      </c>
      <c r="E112">
        <v>1900.0000000000005</v>
      </c>
      <c r="F112">
        <v>-100</v>
      </c>
      <c r="G112">
        <v>1020.996315772391</v>
      </c>
      <c r="J112" s="80"/>
      <c r="K112" s="79"/>
      <c r="L112" s="72"/>
      <c r="M112" s="79"/>
      <c r="N112" s="73"/>
    </row>
    <row r="113" spans="2:14" x14ac:dyDescent="0.25">
      <c r="B113">
        <f t="shared" si="1"/>
        <v>104</v>
      </c>
      <c r="C113">
        <v>-1159.9999999999998</v>
      </c>
      <c r="D113">
        <v>-2140.0000000000005</v>
      </c>
      <c r="E113">
        <v>1859.9999999999995</v>
      </c>
      <c r="F113">
        <v>-150</v>
      </c>
      <c r="G113">
        <v>1021.0987074290704</v>
      </c>
      <c r="J113" s="80"/>
      <c r="K113" s="79"/>
      <c r="L113" s="72"/>
      <c r="M113" s="79"/>
      <c r="N113" s="73"/>
    </row>
    <row r="114" spans="2:14" x14ac:dyDescent="0.25">
      <c r="B114">
        <f t="shared" si="1"/>
        <v>105</v>
      </c>
      <c r="C114">
        <v>0</v>
      </c>
      <c r="D114">
        <v>-2200.0000000000009</v>
      </c>
      <c r="E114">
        <v>1799.9999999999989</v>
      </c>
      <c r="F114">
        <v>-200</v>
      </c>
      <c r="G114">
        <v>1020.7537058440732</v>
      </c>
      <c r="J114" s="80"/>
      <c r="K114" s="79"/>
      <c r="L114" s="72"/>
      <c r="M114" s="79"/>
      <c r="N114" s="73"/>
    </row>
    <row r="115" spans="2:14" x14ac:dyDescent="0.25">
      <c r="B115">
        <f t="shared" si="1"/>
        <v>106</v>
      </c>
      <c r="C115">
        <v>-1260</v>
      </c>
      <c r="D115">
        <v>-2300.0000000000009</v>
      </c>
      <c r="E115">
        <v>1699.9999999999993</v>
      </c>
      <c r="F115">
        <v>-300</v>
      </c>
      <c r="G115">
        <v>1020.8971600407926</v>
      </c>
      <c r="J115" s="80"/>
      <c r="K115" s="79"/>
      <c r="L115" s="72"/>
      <c r="M115" s="79"/>
      <c r="N115" s="73"/>
    </row>
    <row r="116" spans="2:14" x14ac:dyDescent="0.25">
      <c r="B116">
        <f t="shared" si="1"/>
        <v>107</v>
      </c>
      <c r="C116">
        <v>-730.00000000000023</v>
      </c>
      <c r="D116">
        <v>-2120.0000000000009</v>
      </c>
      <c r="E116">
        <v>1879.9999999999991</v>
      </c>
      <c r="F116">
        <v>-100</v>
      </c>
      <c r="G116">
        <v>1020.4107714829759</v>
      </c>
      <c r="J116" s="80"/>
      <c r="K116" s="79"/>
      <c r="L116" s="72"/>
      <c r="M116" s="79"/>
      <c r="N116" s="73"/>
    </row>
    <row r="117" spans="2:14" x14ac:dyDescent="0.25">
      <c r="B117">
        <f t="shared" si="1"/>
        <v>108</v>
      </c>
      <c r="C117">
        <v>-952</v>
      </c>
      <c r="D117">
        <v>-2200.0000000000009</v>
      </c>
      <c r="E117">
        <v>1799.9999999999989</v>
      </c>
      <c r="F117">
        <v>-200</v>
      </c>
      <c r="G117">
        <v>1020.7059296930206</v>
      </c>
      <c r="J117" s="80"/>
      <c r="K117" s="79"/>
      <c r="L117" s="72"/>
      <c r="M117" s="79"/>
      <c r="N117" s="73"/>
    </row>
    <row r="118" spans="2:14" x14ac:dyDescent="0.25">
      <c r="B118">
        <f t="shared" si="1"/>
        <v>109</v>
      </c>
      <c r="C118">
        <v>-260.00000000000006</v>
      </c>
      <c r="D118">
        <v>-2119.9999999999991</v>
      </c>
      <c r="E118">
        <v>1880.0000000000007</v>
      </c>
      <c r="F118">
        <v>-100</v>
      </c>
      <c r="G118">
        <v>1020.4824017454914</v>
      </c>
      <c r="J118" s="80"/>
      <c r="K118" s="79"/>
      <c r="L118" s="72"/>
      <c r="M118" s="79"/>
      <c r="N118" s="73"/>
    </row>
    <row r="119" spans="2:14" x14ac:dyDescent="0.25">
      <c r="B119">
        <f t="shared" si="1"/>
        <v>110</v>
      </c>
      <c r="C119">
        <v>-395.99999999999994</v>
      </c>
      <c r="D119">
        <v>-2039.9999999999991</v>
      </c>
      <c r="E119">
        <v>1960.0000000000009</v>
      </c>
      <c r="F119">
        <v>0</v>
      </c>
      <c r="G119">
        <v>1020.7754991624168</v>
      </c>
      <c r="J119" s="80"/>
      <c r="K119" s="79"/>
      <c r="L119" s="72"/>
      <c r="M119" s="79"/>
      <c r="N119" s="73"/>
    </row>
    <row r="120" spans="2:14" x14ac:dyDescent="0.25">
      <c r="B120">
        <f t="shared" si="1"/>
        <v>111</v>
      </c>
      <c r="C120">
        <v>1128.0000000000005</v>
      </c>
      <c r="D120">
        <v>-1819.9999999999984</v>
      </c>
      <c r="E120">
        <v>2180.0000000000014</v>
      </c>
      <c r="F120">
        <v>200</v>
      </c>
      <c r="G120">
        <v>1021.1658586064541</v>
      </c>
      <c r="J120" s="80"/>
      <c r="K120" s="79"/>
      <c r="L120" s="72"/>
      <c r="M120" s="79"/>
      <c r="N120" s="73"/>
    </row>
    <row r="121" spans="2:14" x14ac:dyDescent="0.25">
      <c r="B121">
        <f t="shared" si="1"/>
        <v>112</v>
      </c>
      <c r="C121">
        <v>2123</v>
      </c>
      <c r="D121">
        <v>-2000</v>
      </c>
      <c r="E121">
        <v>2000</v>
      </c>
      <c r="F121">
        <v>0</v>
      </c>
      <c r="G121">
        <v>1020.7850190878817</v>
      </c>
      <c r="J121" s="80"/>
      <c r="K121" s="79"/>
      <c r="L121" s="72"/>
      <c r="M121" s="79"/>
      <c r="N121" s="73"/>
    </row>
    <row r="122" spans="2:14" x14ac:dyDescent="0.25">
      <c r="B122">
        <f t="shared" si="1"/>
        <v>113</v>
      </c>
      <c r="C122">
        <v>1656.0000000000002</v>
      </c>
      <c r="D122">
        <v>-1939.9999999999995</v>
      </c>
      <c r="E122">
        <v>2060.0000000000005</v>
      </c>
      <c r="F122">
        <v>0</v>
      </c>
      <c r="G122">
        <v>1020.7806042196127</v>
      </c>
      <c r="J122" s="80"/>
      <c r="K122" s="79"/>
      <c r="L122" s="72"/>
      <c r="M122" s="79"/>
      <c r="N122" s="73"/>
    </row>
    <row r="123" spans="2:14" x14ac:dyDescent="0.25">
      <c r="B123">
        <f t="shared" si="1"/>
        <v>114</v>
      </c>
      <c r="C123">
        <v>-2806.0000000000005</v>
      </c>
      <c r="D123">
        <v>-2320.0000000000005</v>
      </c>
      <c r="E123">
        <v>1679.9999999999998</v>
      </c>
      <c r="F123">
        <v>-300</v>
      </c>
      <c r="G123">
        <v>1020.7907313261035</v>
      </c>
      <c r="J123" s="80"/>
      <c r="K123" s="79"/>
      <c r="L123" s="72"/>
      <c r="M123" s="79"/>
      <c r="N123" s="73"/>
    </row>
    <row r="124" spans="2:14" x14ac:dyDescent="0.25">
      <c r="B124">
        <f t="shared" si="1"/>
        <v>115</v>
      </c>
      <c r="C124">
        <v>-2200</v>
      </c>
      <c r="D124">
        <v>-2240</v>
      </c>
      <c r="E124">
        <v>1759.9999999999998</v>
      </c>
      <c r="F124">
        <v>-250</v>
      </c>
      <c r="G124">
        <v>1020.5116018395701</v>
      </c>
      <c r="J124" s="80"/>
      <c r="K124" s="79"/>
      <c r="L124" s="72"/>
      <c r="M124" s="79"/>
      <c r="N124" s="73"/>
    </row>
    <row r="125" spans="2:14" x14ac:dyDescent="0.25">
      <c r="B125">
        <f t="shared" si="1"/>
        <v>116</v>
      </c>
      <c r="C125">
        <v>327.00000000000011</v>
      </c>
      <c r="D125">
        <v>-1980.0000000000005</v>
      </c>
      <c r="E125">
        <v>2019.9999999999995</v>
      </c>
      <c r="F125">
        <v>0</v>
      </c>
      <c r="G125">
        <v>1021.306127005442</v>
      </c>
      <c r="J125" s="80"/>
      <c r="K125" s="79"/>
      <c r="L125" s="72"/>
      <c r="M125" s="79"/>
      <c r="N125" s="73"/>
    </row>
    <row r="126" spans="2:14" x14ac:dyDescent="0.25">
      <c r="B126">
        <f t="shared" si="1"/>
        <v>117</v>
      </c>
      <c r="C126">
        <v>-226.00000000000006</v>
      </c>
      <c r="D126">
        <v>-2080</v>
      </c>
      <c r="E126">
        <v>1920</v>
      </c>
      <c r="F126">
        <v>-100</v>
      </c>
      <c r="G126">
        <v>1021.4039922519605</v>
      </c>
      <c r="J126" s="80"/>
      <c r="K126" s="79"/>
      <c r="L126" s="72"/>
      <c r="M126" s="79"/>
      <c r="N126" s="73"/>
    </row>
    <row r="127" spans="2:14" x14ac:dyDescent="0.25">
      <c r="B127">
        <f t="shared" si="1"/>
        <v>118</v>
      </c>
      <c r="C127">
        <v>-444.00000000000011</v>
      </c>
      <c r="D127">
        <v>-1960.0000000000002</v>
      </c>
      <c r="E127">
        <v>2039.9999999999998</v>
      </c>
      <c r="F127">
        <v>0</v>
      </c>
      <c r="G127">
        <v>1021.0487628880802</v>
      </c>
      <c r="J127" s="80"/>
      <c r="K127" s="79"/>
      <c r="L127" s="72"/>
      <c r="M127" s="79"/>
      <c r="N127" s="73"/>
    </row>
    <row r="128" spans="2:14" x14ac:dyDescent="0.25">
      <c r="B128">
        <f t="shared" si="1"/>
        <v>119</v>
      </c>
      <c r="C128">
        <v>-2392</v>
      </c>
      <c r="D128">
        <v>-2140.0000000000005</v>
      </c>
      <c r="E128">
        <v>1859.9999999999995</v>
      </c>
      <c r="F128">
        <v>-150</v>
      </c>
      <c r="G128">
        <v>1020.925765836362</v>
      </c>
      <c r="J128" s="80"/>
      <c r="K128" s="79"/>
      <c r="L128" s="72"/>
      <c r="M128" s="79"/>
      <c r="N128" s="73"/>
    </row>
    <row r="129" spans="2:14" x14ac:dyDescent="0.25">
      <c r="B129">
        <f t="shared" si="1"/>
        <v>120</v>
      </c>
      <c r="C129">
        <v>321.00000000000011</v>
      </c>
      <c r="D129">
        <v>-2060.0000000000005</v>
      </c>
      <c r="E129">
        <v>1939.9999999999995</v>
      </c>
      <c r="F129">
        <v>0</v>
      </c>
      <c r="G129">
        <v>1021.2411342316889</v>
      </c>
      <c r="J129" s="80"/>
      <c r="K129" s="79"/>
      <c r="L129" s="72"/>
      <c r="M129" s="79"/>
      <c r="N129" s="73"/>
    </row>
    <row r="130" spans="2:14" x14ac:dyDescent="0.25">
      <c r="B130">
        <f t="shared" si="1"/>
        <v>121</v>
      </c>
      <c r="C130">
        <v>108</v>
      </c>
      <c r="D130">
        <v>-2019.9999999999995</v>
      </c>
      <c r="E130">
        <v>1980.0000000000005</v>
      </c>
      <c r="F130">
        <v>0</v>
      </c>
      <c r="G130">
        <v>1020.8024811970748</v>
      </c>
      <c r="J130" s="80"/>
      <c r="K130" s="79"/>
      <c r="L130" s="72"/>
      <c r="M130" s="79"/>
      <c r="N130" s="73"/>
    </row>
    <row r="131" spans="2:14" x14ac:dyDescent="0.25">
      <c r="B131">
        <f t="shared" si="1"/>
        <v>122</v>
      </c>
      <c r="C131">
        <v>-214.00000000000006</v>
      </c>
      <c r="D131">
        <v>-1980.0000000000005</v>
      </c>
      <c r="E131">
        <v>2019.9999999999995</v>
      </c>
      <c r="F131">
        <v>0</v>
      </c>
      <c r="G131">
        <v>1021.1616456595726</v>
      </c>
      <c r="J131" s="80"/>
      <c r="K131" s="79"/>
      <c r="L131" s="72"/>
      <c r="M131" s="79"/>
      <c r="N131" s="73"/>
    </row>
    <row r="132" spans="2:14" x14ac:dyDescent="0.25">
      <c r="B132">
        <f t="shared" si="1"/>
        <v>123</v>
      </c>
      <c r="C132">
        <v>-1552.0000000000002</v>
      </c>
      <c r="D132">
        <v>-2200</v>
      </c>
      <c r="E132">
        <v>1800</v>
      </c>
      <c r="F132">
        <v>-200</v>
      </c>
      <c r="G132">
        <v>1021.2449417962481</v>
      </c>
      <c r="J132" s="80"/>
      <c r="K132" s="79"/>
      <c r="L132" s="72"/>
      <c r="M132" s="79"/>
      <c r="N132" s="73"/>
    </row>
    <row r="133" spans="2:14" x14ac:dyDescent="0.25">
      <c r="B133">
        <f t="shared" si="1"/>
        <v>124</v>
      </c>
      <c r="C133">
        <v>-816</v>
      </c>
      <c r="D133">
        <v>-2099.9999999999995</v>
      </c>
      <c r="E133">
        <v>1900.0000000000005</v>
      </c>
      <c r="F133">
        <v>-100</v>
      </c>
      <c r="G133">
        <v>1021.0172044022449</v>
      </c>
      <c r="J133" s="80"/>
      <c r="K133" s="79"/>
      <c r="L133" s="72"/>
      <c r="M133" s="79"/>
      <c r="N133" s="73"/>
    </row>
    <row r="134" spans="2:14" x14ac:dyDescent="0.25">
      <c r="B134">
        <f t="shared" si="1"/>
        <v>125</v>
      </c>
      <c r="C134">
        <v>212</v>
      </c>
      <c r="D134">
        <v>-2080</v>
      </c>
      <c r="E134">
        <v>1920</v>
      </c>
      <c r="F134">
        <v>0</v>
      </c>
      <c r="G134">
        <v>1021.0362689255635</v>
      </c>
      <c r="J134" s="81"/>
      <c r="K134" s="79"/>
      <c r="L134" s="75"/>
      <c r="M134" s="79"/>
      <c r="N134" s="76"/>
    </row>
  </sheetData>
  <mergeCells count="3">
    <mergeCell ref="D8:G8"/>
    <mergeCell ref="J8:O8"/>
    <mergeCell ref="Q8:X8"/>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E97C72-3C1F-4A9E-9140-389E6A4F53DB}">
  <dimension ref="B1:O134"/>
  <sheetViews>
    <sheetView workbookViewId="0">
      <selection activeCell="B21" sqref="B21"/>
    </sheetView>
  </sheetViews>
  <sheetFormatPr defaultRowHeight="13.2" x14ac:dyDescent="0.25"/>
  <cols>
    <col min="2" max="2" width="10.44140625" customWidth="1"/>
    <col min="3" max="3" width="16.44140625" customWidth="1"/>
    <col min="11" max="11" width="5.5546875" customWidth="1"/>
    <col min="12" max="12" width="12" bestFit="1" customWidth="1"/>
    <col min="13" max="13" width="5.5546875" customWidth="1"/>
  </cols>
  <sheetData>
    <row r="1" spans="2:15" ht="15.6" x14ac:dyDescent="0.3">
      <c r="B1" s="63" t="s">
        <v>133</v>
      </c>
    </row>
    <row r="2" spans="2:15" ht="15.6" x14ac:dyDescent="0.3">
      <c r="B2" s="63"/>
    </row>
    <row r="3" spans="2:15" ht="14.4" x14ac:dyDescent="0.3">
      <c r="B3" s="64" t="s">
        <v>104</v>
      </c>
    </row>
    <row r="4" spans="2:15" ht="14.4" x14ac:dyDescent="0.3">
      <c r="B4" s="64" t="s">
        <v>105</v>
      </c>
    </row>
    <row r="5" spans="2:15" ht="14.4" x14ac:dyDescent="0.3">
      <c r="B5" s="64" t="s">
        <v>106</v>
      </c>
    </row>
    <row r="6" spans="2:15" ht="14.4" x14ac:dyDescent="0.3">
      <c r="B6" s="64" t="s">
        <v>107</v>
      </c>
    </row>
    <row r="7" spans="2:15" ht="14.4" x14ac:dyDescent="0.3">
      <c r="J7" s="64" t="s">
        <v>126</v>
      </c>
    </row>
    <row r="8" spans="2:15" ht="29.25" customHeight="1" x14ac:dyDescent="0.3">
      <c r="C8" t="s">
        <v>108</v>
      </c>
      <c r="D8" s="260" t="s">
        <v>109</v>
      </c>
      <c r="E8" s="260"/>
      <c r="F8" s="260"/>
      <c r="G8" s="260"/>
      <c r="J8" s="261"/>
      <c r="K8" s="261"/>
      <c r="L8" s="261"/>
      <c r="M8" s="261"/>
      <c r="N8" s="261"/>
      <c r="O8" s="261"/>
    </row>
    <row r="9" spans="2:15" ht="39.6" x14ac:dyDescent="0.25">
      <c r="B9" t="s">
        <v>110</v>
      </c>
      <c r="C9" s="33" t="s">
        <v>111</v>
      </c>
      <c r="D9" s="65" t="s">
        <v>112</v>
      </c>
      <c r="E9" s="65" t="s">
        <v>113</v>
      </c>
      <c r="F9" s="65" t="s">
        <v>114</v>
      </c>
      <c r="G9" s="66" t="s">
        <v>115</v>
      </c>
      <c r="J9" s="33" t="s">
        <v>130</v>
      </c>
      <c r="K9" s="33"/>
      <c r="L9" s="33" t="s">
        <v>131</v>
      </c>
      <c r="M9" s="33"/>
      <c r="N9" s="33" t="s">
        <v>132</v>
      </c>
    </row>
    <row r="10" spans="2:15" x14ac:dyDescent="0.25">
      <c r="B10">
        <v>1</v>
      </c>
      <c r="C10">
        <v>0</v>
      </c>
      <c r="D10">
        <v>-1920</v>
      </c>
      <c r="E10">
        <v>1920</v>
      </c>
      <c r="F10">
        <v>0</v>
      </c>
      <c r="G10">
        <v>979.59183673469386</v>
      </c>
      <c r="J10" s="86">
        <f t="shared" ref="J10:J73" si="0">_xlfn.NORM.DIST(C10,F10,G10,TRUE)</f>
        <v>0.5</v>
      </c>
      <c r="K10" s="79"/>
      <c r="L10" s="84">
        <v>9.0150221459787895E-5</v>
      </c>
      <c r="M10" s="79"/>
      <c r="N10" s="85">
        <f t="shared" ref="N10:N73" si="1">_xlfn.NORM.S.INV(L10)</f>
        <v>-3.7451299258227584</v>
      </c>
    </row>
    <row r="11" spans="2:15" x14ac:dyDescent="0.25">
      <c r="B11">
        <f t="shared" ref="B11:B74" si="2">1+B10</f>
        <v>2</v>
      </c>
      <c r="C11">
        <v>565.00000000000023</v>
      </c>
      <c r="D11">
        <v>-1819.9999999999995</v>
      </c>
      <c r="E11">
        <v>2180.0000000000005</v>
      </c>
      <c r="F11">
        <v>200</v>
      </c>
      <c r="G11">
        <v>1020.9168577013768</v>
      </c>
      <c r="J11" s="86">
        <f t="shared" si="0"/>
        <v>0.63964938348048983</v>
      </c>
      <c r="K11" s="79"/>
      <c r="L11" s="72">
        <v>7.0498203634476568E-4</v>
      </c>
      <c r="M11" s="79"/>
      <c r="N11" s="85">
        <f t="shared" si="1"/>
        <v>-3.1926034955984979</v>
      </c>
    </row>
    <row r="12" spans="2:15" x14ac:dyDescent="0.25">
      <c r="B12">
        <f t="shared" si="2"/>
        <v>3</v>
      </c>
      <c r="C12">
        <v>-2510</v>
      </c>
      <c r="D12">
        <v>-2460</v>
      </c>
      <c r="E12">
        <v>1540</v>
      </c>
      <c r="F12">
        <v>-500</v>
      </c>
      <c r="G12">
        <v>1020.7634400863582</v>
      </c>
      <c r="J12" s="86">
        <f t="shared" si="0"/>
        <v>2.4469977177255776E-2</v>
      </c>
      <c r="K12" s="79"/>
      <c r="L12" s="72">
        <v>6.161074315471601E-3</v>
      </c>
      <c r="M12" s="79"/>
      <c r="N12" s="85">
        <f t="shared" si="1"/>
        <v>-2.502781800326475</v>
      </c>
    </row>
    <row r="13" spans="2:15" x14ac:dyDescent="0.25">
      <c r="B13">
        <f t="shared" si="2"/>
        <v>4</v>
      </c>
      <c r="C13">
        <v>247.99999999999994</v>
      </c>
      <c r="D13">
        <v>-2019.9999999999995</v>
      </c>
      <c r="E13">
        <v>1980.0000000000005</v>
      </c>
      <c r="F13">
        <v>-100</v>
      </c>
      <c r="G13">
        <v>1020.5338937533345</v>
      </c>
      <c r="J13" s="86">
        <f t="shared" si="0"/>
        <v>0.63344745015252646</v>
      </c>
      <c r="K13" s="79"/>
      <c r="L13" s="72">
        <v>6.8720126081110427E-3</v>
      </c>
      <c r="M13" s="79"/>
      <c r="N13" s="85">
        <f t="shared" si="1"/>
        <v>-2.4638848661604222</v>
      </c>
    </row>
    <row r="14" spans="2:15" x14ac:dyDescent="0.25">
      <c r="B14">
        <f t="shared" si="2"/>
        <v>5</v>
      </c>
      <c r="C14">
        <v>665.00000000000011</v>
      </c>
      <c r="D14">
        <v>-1900.0000000000005</v>
      </c>
      <c r="E14">
        <v>2099.9999999999995</v>
      </c>
      <c r="F14">
        <v>100</v>
      </c>
      <c r="G14">
        <v>1021.1834466253551</v>
      </c>
      <c r="J14" s="86">
        <f t="shared" si="0"/>
        <v>0.70996402653585133</v>
      </c>
      <c r="K14" s="79"/>
      <c r="L14" s="72">
        <v>7.0450212243516035E-3</v>
      </c>
      <c r="M14" s="79"/>
      <c r="N14" s="85">
        <f t="shared" si="1"/>
        <v>-2.454959594651168</v>
      </c>
    </row>
    <row r="15" spans="2:15" x14ac:dyDescent="0.25">
      <c r="B15">
        <f t="shared" si="2"/>
        <v>6</v>
      </c>
      <c r="C15">
        <v>2223.0000000000009</v>
      </c>
      <c r="D15">
        <v>-1960.0000000000009</v>
      </c>
      <c r="E15">
        <v>2039.9999999999991</v>
      </c>
      <c r="F15">
        <v>50</v>
      </c>
      <c r="G15">
        <v>1020.4129579229776</v>
      </c>
      <c r="J15" s="86">
        <f t="shared" si="0"/>
        <v>0.98339478196867203</v>
      </c>
      <c r="K15" s="79"/>
      <c r="L15" s="72">
        <v>1.4044323583688189E-2</v>
      </c>
      <c r="M15" s="79"/>
      <c r="N15" s="85">
        <f t="shared" si="1"/>
        <v>-2.1960460544977147</v>
      </c>
    </row>
    <row r="16" spans="2:15" x14ac:dyDescent="0.25">
      <c r="B16">
        <f t="shared" si="2"/>
        <v>7</v>
      </c>
      <c r="C16">
        <v>0</v>
      </c>
      <c r="D16">
        <v>-2080</v>
      </c>
      <c r="E16">
        <v>1920</v>
      </c>
      <c r="F16">
        <v>-80</v>
      </c>
      <c r="G16">
        <v>1020.9843826690333</v>
      </c>
      <c r="J16" s="86">
        <f t="shared" si="0"/>
        <v>0.53122746532941112</v>
      </c>
      <c r="K16" s="79"/>
      <c r="L16" s="72">
        <v>1.4617228323822227E-2</v>
      </c>
      <c r="M16" s="79"/>
      <c r="N16" s="85">
        <f t="shared" si="1"/>
        <v>-2.180310454443275</v>
      </c>
    </row>
    <row r="17" spans="2:14" x14ac:dyDescent="0.25">
      <c r="B17">
        <f t="shared" si="2"/>
        <v>8</v>
      </c>
      <c r="C17">
        <v>-1786</v>
      </c>
      <c r="D17">
        <v>-2120.0000000000005</v>
      </c>
      <c r="E17">
        <v>1879.9999999999998</v>
      </c>
      <c r="F17">
        <v>200</v>
      </c>
      <c r="G17">
        <v>1020.6258976235757</v>
      </c>
      <c r="J17" s="86">
        <f t="shared" si="0"/>
        <v>2.583549158529001E-2</v>
      </c>
      <c r="K17" s="79"/>
      <c r="L17" s="72">
        <v>1.4679716914080173E-2</v>
      </c>
      <c r="M17" s="79"/>
      <c r="N17" s="85">
        <f t="shared" si="1"/>
        <v>-2.1786263935066086</v>
      </c>
    </row>
    <row r="18" spans="2:14" x14ac:dyDescent="0.25">
      <c r="B18">
        <f t="shared" si="2"/>
        <v>9</v>
      </c>
      <c r="C18">
        <v>1818.0000000000002</v>
      </c>
      <c r="D18">
        <v>-1859.9999999999995</v>
      </c>
      <c r="E18">
        <v>2020.0000000000002</v>
      </c>
      <c r="F18">
        <v>0</v>
      </c>
      <c r="G18">
        <v>989.8837084263414</v>
      </c>
      <c r="J18" s="86">
        <f t="shared" si="0"/>
        <v>0.96686399260768929</v>
      </c>
      <c r="K18" s="79"/>
      <c r="L18" s="72">
        <v>1.5423714280407968E-2</v>
      </c>
      <c r="M18" s="79"/>
      <c r="N18" s="85">
        <f t="shared" si="1"/>
        <v>-2.1590352982740209</v>
      </c>
    </row>
    <row r="19" spans="2:14" x14ac:dyDescent="0.25">
      <c r="B19">
        <f t="shared" si="2"/>
        <v>10</v>
      </c>
      <c r="C19">
        <v>198.00000000000006</v>
      </c>
      <c r="D19">
        <v>-1960.0000000000002</v>
      </c>
      <c r="E19">
        <v>2039.9999999999998</v>
      </c>
      <c r="F19">
        <v>0</v>
      </c>
      <c r="G19">
        <v>1020.4490929878652</v>
      </c>
      <c r="J19" s="86">
        <f t="shared" si="0"/>
        <v>0.5769246721896617</v>
      </c>
      <c r="K19" s="79"/>
      <c r="L19" s="72">
        <v>2.4469977177255776E-2</v>
      </c>
      <c r="M19" s="79"/>
      <c r="N19" s="85">
        <f t="shared" si="1"/>
        <v>-1.9691144109059693</v>
      </c>
    </row>
    <row r="20" spans="2:14" x14ac:dyDescent="0.25">
      <c r="B20">
        <f t="shared" si="2"/>
        <v>11</v>
      </c>
      <c r="C20">
        <v>490.00000000000006</v>
      </c>
      <c r="D20">
        <v>-1979.9999999999998</v>
      </c>
      <c r="E20">
        <v>2020.0000000000002</v>
      </c>
      <c r="F20">
        <v>0</v>
      </c>
      <c r="G20">
        <v>1020.4195274262823</v>
      </c>
      <c r="J20" s="86">
        <f t="shared" si="0"/>
        <v>0.68445550541468103</v>
      </c>
      <c r="K20" s="79"/>
      <c r="L20" s="72">
        <v>2.5407382004951861E-2</v>
      </c>
      <c r="M20" s="79"/>
      <c r="N20" s="85">
        <f t="shared" si="1"/>
        <v>-1.9530407732705835</v>
      </c>
    </row>
    <row r="21" spans="2:14" x14ac:dyDescent="0.25">
      <c r="B21">
        <f t="shared" si="2"/>
        <v>12</v>
      </c>
      <c r="C21">
        <v>93.000000000000014</v>
      </c>
      <c r="D21">
        <v>-1900.0000000000005</v>
      </c>
      <c r="E21">
        <v>2099.9999999999995</v>
      </c>
      <c r="F21">
        <v>100</v>
      </c>
      <c r="G21">
        <v>1020.5200807965376</v>
      </c>
      <c r="J21" s="86">
        <f t="shared" si="0"/>
        <v>0.49726357754517292</v>
      </c>
      <c r="K21" s="79"/>
      <c r="L21" s="72">
        <v>2.5477367076287425E-2</v>
      </c>
      <c r="M21" s="79"/>
      <c r="N21" s="85">
        <f t="shared" si="1"/>
        <v>-1.9518607937595733</v>
      </c>
    </row>
    <row r="22" spans="2:14" x14ac:dyDescent="0.25">
      <c r="B22">
        <f t="shared" si="2"/>
        <v>13</v>
      </c>
      <c r="C22">
        <v>206.00000000000006</v>
      </c>
      <c r="D22">
        <v>-1800</v>
      </c>
      <c r="E22">
        <v>1800</v>
      </c>
      <c r="F22">
        <v>-200</v>
      </c>
      <c r="G22">
        <v>918.61676292331163</v>
      </c>
      <c r="J22" s="86">
        <f t="shared" si="0"/>
        <v>0.67074412864742328</v>
      </c>
      <c r="K22" s="79"/>
      <c r="L22" s="72">
        <v>2.583549158529001E-2</v>
      </c>
      <c r="M22" s="79"/>
      <c r="N22" s="85">
        <f t="shared" si="1"/>
        <v>-1.9458647920106675</v>
      </c>
    </row>
    <row r="23" spans="2:14" x14ac:dyDescent="0.25">
      <c r="B23">
        <f t="shared" si="2"/>
        <v>14</v>
      </c>
      <c r="C23">
        <v>-306</v>
      </c>
      <c r="D23">
        <v>-1979.9999999999998</v>
      </c>
      <c r="E23">
        <v>2020.0000000000002</v>
      </c>
      <c r="F23">
        <v>0</v>
      </c>
      <c r="G23">
        <v>1021.2161589444412</v>
      </c>
      <c r="J23" s="86">
        <f t="shared" si="0"/>
        <v>0.3822248427085419</v>
      </c>
      <c r="K23" s="79"/>
      <c r="L23" s="72">
        <v>2.8014738779093981E-2</v>
      </c>
      <c r="M23" s="79"/>
      <c r="N23" s="85">
        <f t="shared" si="1"/>
        <v>-1.9108063019420234</v>
      </c>
    </row>
    <row r="24" spans="2:14" x14ac:dyDescent="0.25">
      <c r="B24">
        <f t="shared" si="2"/>
        <v>15</v>
      </c>
      <c r="C24">
        <v>208</v>
      </c>
      <c r="D24">
        <v>-2039.9999999999998</v>
      </c>
      <c r="E24">
        <v>1960.0000000000002</v>
      </c>
      <c r="F24">
        <v>0</v>
      </c>
      <c r="G24">
        <v>1020.5229202877067</v>
      </c>
      <c r="J24" s="86">
        <f t="shared" si="0"/>
        <v>0.58075177680911894</v>
      </c>
      <c r="K24" s="79"/>
      <c r="L24" s="72">
        <v>3.3073889682986267E-2</v>
      </c>
      <c r="M24" s="79"/>
      <c r="N24" s="85">
        <f t="shared" si="1"/>
        <v>-1.8374209299480118</v>
      </c>
    </row>
    <row r="25" spans="2:14" x14ac:dyDescent="0.25">
      <c r="B25">
        <f t="shared" si="2"/>
        <v>16</v>
      </c>
      <c r="C25">
        <v>-654.00000000000023</v>
      </c>
      <c r="D25">
        <v>-2100.0000000000009</v>
      </c>
      <c r="E25">
        <v>1899.9999999999993</v>
      </c>
      <c r="F25">
        <v>-100</v>
      </c>
      <c r="G25">
        <v>1020.8178296361283</v>
      </c>
      <c r="J25" s="86">
        <f t="shared" si="0"/>
        <v>0.29366745726479082</v>
      </c>
      <c r="K25" s="79"/>
      <c r="L25" s="72">
        <v>3.6880113432210544E-2</v>
      </c>
      <c r="M25" s="79"/>
      <c r="N25" s="85">
        <f t="shared" si="1"/>
        <v>-1.7880978225542639</v>
      </c>
    </row>
    <row r="26" spans="2:14" x14ac:dyDescent="0.25">
      <c r="B26">
        <f t="shared" si="2"/>
        <v>17</v>
      </c>
      <c r="C26">
        <v>-208</v>
      </c>
      <c r="D26">
        <v>-1899.9999999999993</v>
      </c>
      <c r="E26">
        <v>2100.0000000000009</v>
      </c>
      <c r="F26">
        <v>100</v>
      </c>
      <c r="G26">
        <v>1020.8949131769941</v>
      </c>
      <c r="J26" s="86">
        <f t="shared" si="0"/>
        <v>0.38144187595179951</v>
      </c>
      <c r="K26" s="79"/>
      <c r="L26" s="72">
        <v>4.2350445113451582E-2</v>
      </c>
      <c r="M26" s="79"/>
      <c r="N26" s="85">
        <f t="shared" si="1"/>
        <v>-1.7240385161088709</v>
      </c>
    </row>
    <row r="27" spans="2:14" x14ac:dyDescent="0.25">
      <c r="B27">
        <f t="shared" si="2"/>
        <v>18</v>
      </c>
      <c r="C27">
        <v>-1309</v>
      </c>
      <c r="D27">
        <v>-2379.9999999999995</v>
      </c>
      <c r="E27">
        <v>1620.0000000000002</v>
      </c>
      <c r="F27">
        <v>-400</v>
      </c>
      <c r="G27">
        <v>1021.2775519394805</v>
      </c>
      <c r="J27" s="86">
        <f t="shared" si="0"/>
        <v>0.18671638738729412</v>
      </c>
      <c r="K27" s="79"/>
      <c r="L27" s="72">
        <v>4.4151464893182439E-2</v>
      </c>
      <c r="M27" s="79"/>
      <c r="N27" s="85">
        <f t="shared" si="1"/>
        <v>-1.7044185018705678</v>
      </c>
    </row>
    <row r="28" spans="2:14" x14ac:dyDescent="0.25">
      <c r="B28">
        <f t="shared" si="2"/>
        <v>19</v>
      </c>
      <c r="C28">
        <v>114.00000000000001</v>
      </c>
      <c r="D28">
        <v>-1719.9999999999995</v>
      </c>
      <c r="E28">
        <v>2280.0000000000005</v>
      </c>
      <c r="F28">
        <v>280</v>
      </c>
      <c r="G28">
        <v>1020.9725020249832</v>
      </c>
      <c r="J28" s="86">
        <f t="shared" si="0"/>
        <v>0.43542059933699373</v>
      </c>
      <c r="K28" s="79"/>
      <c r="L28" s="72">
        <v>9.027320414706963E-2</v>
      </c>
      <c r="M28" s="79"/>
      <c r="N28" s="85">
        <f t="shared" si="1"/>
        <v>-1.3390745388713785</v>
      </c>
    </row>
    <row r="29" spans="2:14" x14ac:dyDescent="0.25">
      <c r="B29">
        <f t="shared" si="2"/>
        <v>20</v>
      </c>
      <c r="C29">
        <v>2385</v>
      </c>
      <c r="D29">
        <v>-1699.9999999999993</v>
      </c>
      <c r="E29">
        <v>2300.0000000000009</v>
      </c>
      <c r="F29">
        <v>300</v>
      </c>
      <c r="G29">
        <v>1020.7507106414066</v>
      </c>
      <c r="J29" s="86">
        <f t="shared" si="0"/>
        <v>0.97945468288570581</v>
      </c>
      <c r="K29" s="79"/>
      <c r="L29" s="72">
        <v>9.2772386423675884E-2</v>
      </c>
      <c r="M29" s="79"/>
      <c r="N29" s="85">
        <f t="shared" si="1"/>
        <v>-1.32387436614569</v>
      </c>
    </row>
    <row r="30" spans="2:14" x14ac:dyDescent="0.25">
      <c r="B30">
        <f t="shared" si="2"/>
        <v>21</v>
      </c>
      <c r="C30">
        <v>-1230</v>
      </c>
      <c r="D30">
        <v>-2159.9999999999995</v>
      </c>
      <c r="E30">
        <v>1840.0000000000005</v>
      </c>
      <c r="F30">
        <v>-160</v>
      </c>
      <c r="G30">
        <v>1020.4675936009908</v>
      </c>
      <c r="J30" s="86">
        <f t="shared" si="0"/>
        <v>0.14719518762872533</v>
      </c>
      <c r="K30" s="79"/>
      <c r="L30" s="72">
        <v>9.5061198501702776E-2</v>
      </c>
      <c r="M30" s="79"/>
      <c r="N30" s="85">
        <f t="shared" si="1"/>
        <v>-1.3102171162827492</v>
      </c>
    </row>
    <row r="31" spans="2:14" x14ac:dyDescent="0.25">
      <c r="B31">
        <f t="shared" si="2"/>
        <v>22</v>
      </c>
      <c r="C31">
        <v>-1764.0000000000005</v>
      </c>
      <c r="D31">
        <v>-2520.0000000000005</v>
      </c>
      <c r="E31">
        <v>1479.9999999999995</v>
      </c>
      <c r="F31">
        <v>-500</v>
      </c>
      <c r="G31">
        <v>1020.6271740726509</v>
      </c>
      <c r="J31" s="86">
        <f t="shared" si="0"/>
        <v>0.1077738490487152</v>
      </c>
      <c r="K31" s="79"/>
      <c r="L31" s="72">
        <v>0.1077738490487152</v>
      </c>
      <c r="M31" s="79"/>
      <c r="N31" s="85">
        <f t="shared" si="1"/>
        <v>-1.2384541898450627</v>
      </c>
    </row>
    <row r="32" spans="2:14" x14ac:dyDescent="0.25">
      <c r="B32">
        <f t="shared" si="2"/>
        <v>23</v>
      </c>
      <c r="C32">
        <v>-552.00000000000011</v>
      </c>
      <c r="D32">
        <v>-2760.0000000000009</v>
      </c>
      <c r="E32">
        <v>1239.9999999999993</v>
      </c>
      <c r="F32">
        <v>-800</v>
      </c>
      <c r="G32">
        <v>1021.1358840093493</v>
      </c>
      <c r="J32" s="86">
        <f t="shared" si="0"/>
        <v>0.59594570558666005</v>
      </c>
      <c r="K32" s="79"/>
      <c r="L32" s="72">
        <v>0.11000546050565396</v>
      </c>
      <c r="M32" s="79"/>
      <c r="N32" s="85">
        <f t="shared" si="1"/>
        <v>-1.2264990808048444</v>
      </c>
    </row>
    <row r="33" spans="2:14" x14ac:dyDescent="0.25">
      <c r="B33">
        <f t="shared" si="2"/>
        <v>24</v>
      </c>
      <c r="C33">
        <v>-492</v>
      </c>
      <c r="D33">
        <v>-2300.0000000000009</v>
      </c>
      <c r="E33">
        <v>2300.0000000000009</v>
      </c>
      <c r="F33">
        <v>300</v>
      </c>
      <c r="G33">
        <v>1173.6761215541012</v>
      </c>
      <c r="J33" s="86">
        <f t="shared" si="0"/>
        <v>0.2499005125049184</v>
      </c>
      <c r="K33" s="79"/>
      <c r="L33" s="72">
        <v>0.13733046484744624</v>
      </c>
      <c r="M33" s="79"/>
      <c r="N33" s="85">
        <f t="shared" si="1"/>
        <v>-1.0923917908975367</v>
      </c>
    </row>
    <row r="34" spans="2:14" x14ac:dyDescent="0.25">
      <c r="B34">
        <f t="shared" si="2"/>
        <v>25</v>
      </c>
      <c r="C34">
        <v>-508</v>
      </c>
      <c r="D34">
        <v>-2080</v>
      </c>
      <c r="E34">
        <v>1920</v>
      </c>
      <c r="F34">
        <v>0</v>
      </c>
      <c r="G34">
        <v>1020.411129535093</v>
      </c>
      <c r="J34" s="86">
        <f t="shared" si="0"/>
        <v>0.30929892009147597</v>
      </c>
      <c r="K34" s="79"/>
      <c r="L34" s="72">
        <v>0.13967162897252974</v>
      </c>
      <c r="M34" s="79"/>
      <c r="N34" s="85">
        <f t="shared" si="1"/>
        <v>-1.0817958344970338</v>
      </c>
    </row>
    <row r="35" spans="2:14" x14ac:dyDescent="0.25">
      <c r="B35">
        <f t="shared" si="2"/>
        <v>26</v>
      </c>
      <c r="C35">
        <v>-959.99999999999977</v>
      </c>
      <c r="D35">
        <v>-1859.9999999999995</v>
      </c>
      <c r="E35">
        <v>1859.9999999999995</v>
      </c>
      <c r="F35">
        <v>-150</v>
      </c>
      <c r="G35">
        <v>949.70857012484828</v>
      </c>
      <c r="J35" s="86">
        <f t="shared" si="0"/>
        <v>0.19685926107439611</v>
      </c>
      <c r="K35" s="79"/>
      <c r="L35" s="72">
        <v>0.14719518762872533</v>
      </c>
      <c r="M35" s="79"/>
      <c r="N35" s="85">
        <f t="shared" si="1"/>
        <v>-1.0485389312797482</v>
      </c>
    </row>
    <row r="36" spans="2:14" x14ac:dyDescent="0.25">
      <c r="B36">
        <f t="shared" si="2"/>
        <v>27</v>
      </c>
      <c r="C36">
        <v>-354.00000000000006</v>
      </c>
      <c r="D36">
        <v>-1960.0000000000009</v>
      </c>
      <c r="E36">
        <v>2039.9999999999991</v>
      </c>
      <c r="F36">
        <v>0</v>
      </c>
      <c r="G36">
        <v>1021.3236851990217</v>
      </c>
      <c r="J36" s="86">
        <f t="shared" si="0"/>
        <v>0.36444253488230127</v>
      </c>
      <c r="K36" s="79"/>
      <c r="L36" s="72">
        <v>0.14814414332043438</v>
      </c>
      <c r="M36" s="79"/>
      <c r="N36" s="85">
        <f t="shared" si="1"/>
        <v>-1.0444261145452802</v>
      </c>
    </row>
    <row r="37" spans="2:14" x14ac:dyDescent="0.25">
      <c r="B37">
        <f t="shared" si="2"/>
        <v>28</v>
      </c>
      <c r="C37">
        <v>-508</v>
      </c>
      <c r="D37">
        <v>-2179.9999999999995</v>
      </c>
      <c r="E37">
        <v>1820.0000000000002</v>
      </c>
      <c r="F37">
        <v>-180</v>
      </c>
      <c r="G37">
        <v>1020.613173922605</v>
      </c>
      <c r="J37" s="86">
        <f t="shared" si="0"/>
        <v>0.37396294931740104</v>
      </c>
      <c r="K37" s="79"/>
      <c r="L37" s="72">
        <v>0.15530328128276838</v>
      </c>
      <c r="M37" s="79"/>
      <c r="N37" s="85">
        <f t="shared" si="1"/>
        <v>-1.0139501019890804</v>
      </c>
    </row>
    <row r="38" spans="2:14" x14ac:dyDescent="0.25">
      <c r="B38">
        <f t="shared" si="2"/>
        <v>29</v>
      </c>
      <c r="C38">
        <v>-1206.0000000000002</v>
      </c>
      <c r="D38">
        <v>-2140.0000000000005</v>
      </c>
      <c r="E38">
        <v>1859.9999999999995</v>
      </c>
      <c r="F38">
        <v>-140</v>
      </c>
      <c r="G38">
        <v>1020.6562102902913</v>
      </c>
      <c r="J38" s="86">
        <f t="shared" si="0"/>
        <v>0.14814414332043438</v>
      </c>
      <c r="K38" s="79"/>
      <c r="L38" s="72">
        <v>0.16129961844336152</v>
      </c>
      <c r="M38" s="79"/>
      <c r="N38" s="85">
        <f t="shared" si="1"/>
        <v>-0.98913062238907812</v>
      </c>
    </row>
    <row r="39" spans="2:14" x14ac:dyDescent="0.25">
      <c r="B39">
        <f t="shared" si="2"/>
        <v>30</v>
      </c>
      <c r="C39">
        <v>-137.00000000000006</v>
      </c>
      <c r="D39">
        <v>-2060.0000000000005</v>
      </c>
      <c r="E39">
        <v>1939.9999999999995</v>
      </c>
      <c r="F39">
        <v>0</v>
      </c>
      <c r="G39">
        <v>1020.5641756583315</v>
      </c>
      <c r="J39" s="86">
        <f t="shared" si="0"/>
        <v>0.44660660559313331</v>
      </c>
      <c r="K39" s="79"/>
      <c r="L39" s="72">
        <v>0.17351919199717081</v>
      </c>
      <c r="M39" s="79"/>
      <c r="N39" s="85">
        <f t="shared" si="1"/>
        <v>-0.94034936874703479</v>
      </c>
    </row>
    <row r="40" spans="2:14" x14ac:dyDescent="0.25">
      <c r="B40">
        <f t="shared" si="2"/>
        <v>31</v>
      </c>
      <c r="C40">
        <v>417</v>
      </c>
      <c r="D40">
        <v>-2039.9999999999991</v>
      </c>
      <c r="E40">
        <v>1960.0000000000009</v>
      </c>
      <c r="F40">
        <v>0</v>
      </c>
      <c r="G40">
        <v>1020.6808718177956</v>
      </c>
      <c r="J40" s="86">
        <f t="shared" si="0"/>
        <v>0.65856533325713551</v>
      </c>
      <c r="K40" s="79"/>
      <c r="L40" s="72">
        <v>0.18671638738729412</v>
      </c>
      <c r="M40" s="79"/>
      <c r="N40" s="85">
        <f t="shared" si="1"/>
        <v>-0.89006166665833797</v>
      </c>
    </row>
    <row r="41" spans="2:14" x14ac:dyDescent="0.25">
      <c r="B41">
        <f t="shared" si="2"/>
        <v>32</v>
      </c>
      <c r="C41">
        <v>0</v>
      </c>
      <c r="D41">
        <v>-2140.0000000000005</v>
      </c>
      <c r="E41">
        <v>1859.9999999999995</v>
      </c>
      <c r="F41">
        <v>-140</v>
      </c>
      <c r="G41">
        <v>1020.6342124714536</v>
      </c>
      <c r="J41" s="86">
        <f t="shared" si="0"/>
        <v>0.55455163544627772</v>
      </c>
      <c r="K41" s="79"/>
      <c r="L41" s="72">
        <v>0.19685926107439611</v>
      </c>
      <c r="M41" s="79"/>
      <c r="N41" s="85">
        <f t="shared" si="1"/>
        <v>-0.85289321954156661</v>
      </c>
    </row>
    <row r="42" spans="2:14" x14ac:dyDescent="0.25">
      <c r="B42">
        <f t="shared" si="2"/>
        <v>33</v>
      </c>
      <c r="C42">
        <v>296</v>
      </c>
      <c r="D42">
        <v>-2039.9999999999991</v>
      </c>
      <c r="E42">
        <v>1960.0000000000009</v>
      </c>
      <c r="F42">
        <v>0</v>
      </c>
      <c r="G42">
        <v>1020.5609821040977</v>
      </c>
      <c r="J42" s="86">
        <f t="shared" si="0"/>
        <v>0.61410586716187532</v>
      </c>
      <c r="K42" s="79"/>
      <c r="L42" s="72">
        <v>0.20981281721028572</v>
      </c>
      <c r="M42" s="79"/>
      <c r="N42" s="85">
        <f t="shared" si="1"/>
        <v>-0.80707090352941036</v>
      </c>
    </row>
    <row r="43" spans="2:14" x14ac:dyDescent="0.25">
      <c r="B43">
        <f t="shared" si="2"/>
        <v>34</v>
      </c>
      <c r="C43">
        <v>-719.99999999999989</v>
      </c>
      <c r="D43">
        <v>-1920</v>
      </c>
      <c r="E43">
        <v>2080</v>
      </c>
      <c r="F43">
        <v>0</v>
      </c>
      <c r="G43">
        <v>1020.7977988630898</v>
      </c>
      <c r="J43" s="86">
        <f t="shared" si="0"/>
        <v>0.24030223770761655</v>
      </c>
      <c r="K43" s="79"/>
      <c r="L43" s="72">
        <v>0.218034058655037</v>
      </c>
      <c r="M43" s="79"/>
      <c r="N43" s="85">
        <f t="shared" si="1"/>
        <v>-0.77884993713144623</v>
      </c>
    </row>
    <row r="44" spans="2:14" x14ac:dyDescent="0.25">
      <c r="B44">
        <f t="shared" si="2"/>
        <v>35</v>
      </c>
      <c r="C44">
        <v>-304</v>
      </c>
      <c r="D44">
        <v>-2359.9999999999995</v>
      </c>
      <c r="E44">
        <v>1640.0000000000005</v>
      </c>
      <c r="F44">
        <v>-350</v>
      </c>
      <c r="G44">
        <v>1021.3847837244916</v>
      </c>
      <c r="J44" s="86">
        <f t="shared" si="0"/>
        <v>0.5179610498790006</v>
      </c>
      <c r="K44" s="79"/>
      <c r="L44" s="72">
        <v>0.22389493736966098</v>
      </c>
      <c r="M44" s="79"/>
      <c r="N44" s="85">
        <f t="shared" si="1"/>
        <v>-0.7591047887813186</v>
      </c>
    </row>
    <row r="45" spans="2:14" x14ac:dyDescent="0.25">
      <c r="B45">
        <f t="shared" si="2"/>
        <v>36</v>
      </c>
      <c r="C45">
        <v>152</v>
      </c>
      <c r="D45">
        <v>-2000</v>
      </c>
      <c r="E45">
        <v>2000</v>
      </c>
      <c r="F45">
        <v>0</v>
      </c>
      <c r="G45">
        <v>1020.4997132277273</v>
      </c>
      <c r="J45" s="86">
        <f t="shared" si="0"/>
        <v>0.55920212955285398</v>
      </c>
      <c r="K45" s="79"/>
      <c r="L45" s="72">
        <v>0.23063871489789795</v>
      </c>
      <c r="M45" s="79"/>
      <c r="N45" s="85">
        <f t="shared" si="1"/>
        <v>-0.73674500962893896</v>
      </c>
    </row>
    <row r="46" spans="2:14" x14ac:dyDescent="0.25">
      <c r="B46">
        <f t="shared" si="2"/>
        <v>37</v>
      </c>
      <c r="C46">
        <v>-959.00000000000034</v>
      </c>
      <c r="D46">
        <v>-1700.0000000000011</v>
      </c>
      <c r="E46">
        <v>1700.0000000000011</v>
      </c>
      <c r="F46">
        <v>-300</v>
      </c>
      <c r="G46">
        <v>868.12783918537957</v>
      </c>
      <c r="J46" s="86">
        <f t="shared" si="0"/>
        <v>0.22389493736966098</v>
      </c>
      <c r="K46" s="79"/>
      <c r="L46" s="72">
        <v>0.23587489647720483</v>
      </c>
      <c r="M46" s="79"/>
      <c r="N46" s="85">
        <f t="shared" si="1"/>
        <v>-0.71963494081738733</v>
      </c>
    </row>
    <row r="47" spans="2:14" x14ac:dyDescent="0.25">
      <c r="B47">
        <f t="shared" si="2"/>
        <v>38</v>
      </c>
      <c r="C47">
        <v>423.00000000000023</v>
      </c>
      <c r="D47">
        <v>-1920</v>
      </c>
      <c r="E47">
        <v>2080</v>
      </c>
      <c r="F47">
        <v>0</v>
      </c>
      <c r="G47">
        <v>1020.49691229989</v>
      </c>
      <c r="J47" s="86">
        <f t="shared" si="0"/>
        <v>0.66074746218204528</v>
      </c>
      <c r="K47" s="79"/>
      <c r="L47" s="72">
        <v>0.23913366596714655</v>
      </c>
      <c r="M47" s="79"/>
      <c r="N47" s="85">
        <f t="shared" si="1"/>
        <v>-0.70909208893240416</v>
      </c>
    </row>
    <row r="48" spans="2:14" x14ac:dyDescent="0.25">
      <c r="B48">
        <f t="shared" si="2"/>
        <v>39</v>
      </c>
      <c r="C48">
        <v>2150</v>
      </c>
      <c r="D48">
        <v>-2039.9999999999991</v>
      </c>
      <c r="E48">
        <v>2039.9999999999991</v>
      </c>
      <c r="F48">
        <v>0</v>
      </c>
      <c r="G48">
        <v>1041.1143928976035</v>
      </c>
      <c r="J48" s="86">
        <f t="shared" si="0"/>
        <v>0.98054298800463346</v>
      </c>
      <c r="K48" s="79"/>
      <c r="L48" s="72">
        <v>0.24030223770761655</v>
      </c>
      <c r="M48" s="79"/>
      <c r="N48" s="85">
        <f t="shared" si="1"/>
        <v>-0.70533067449978615</v>
      </c>
    </row>
    <row r="49" spans="2:14" x14ac:dyDescent="0.25">
      <c r="B49">
        <f t="shared" si="2"/>
        <v>40</v>
      </c>
      <c r="C49">
        <v>552.00000000000011</v>
      </c>
      <c r="D49">
        <v>-1900.0000000000005</v>
      </c>
      <c r="E49">
        <v>2099.9999999999995</v>
      </c>
      <c r="F49">
        <v>100</v>
      </c>
      <c r="G49">
        <v>1021.1085936916098</v>
      </c>
      <c r="J49" s="86">
        <f t="shared" si="0"/>
        <v>0.67099276833566446</v>
      </c>
      <c r="K49" s="79"/>
      <c r="L49" s="72">
        <v>0.24156993505793883</v>
      </c>
      <c r="M49" s="79"/>
      <c r="N49" s="85">
        <f t="shared" si="1"/>
        <v>-0.70126144487367648</v>
      </c>
    </row>
    <row r="50" spans="2:14" x14ac:dyDescent="0.25">
      <c r="B50">
        <f t="shared" si="2"/>
        <v>41</v>
      </c>
      <c r="C50">
        <v>260.00000000000006</v>
      </c>
      <c r="D50">
        <v>-1859.9999999999995</v>
      </c>
      <c r="E50">
        <v>1859.9999999999995</v>
      </c>
      <c r="F50">
        <v>-150</v>
      </c>
      <c r="G50">
        <v>949.09197087758423</v>
      </c>
      <c r="J50" s="86">
        <f t="shared" si="0"/>
        <v>0.66712633310886293</v>
      </c>
      <c r="K50" s="79"/>
      <c r="L50" s="72">
        <v>0.2439525471400687</v>
      </c>
      <c r="M50" s="79"/>
      <c r="N50" s="85">
        <f t="shared" si="1"/>
        <v>-0.69364463564444157</v>
      </c>
    </row>
    <row r="51" spans="2:14" x14ac:dyDescent="0.25">
      <c r="B51">
        <f t="shared" si="2"/>
        <v>42</v>
      </c>
      <c r="C51">
        <v>-130.00000000000003</v>
      </c>
      <c r="D51">
        <v>-2000</v>
      </c>
      <c r="E51">
        <v>2000</v>
      </c>
      <c r="F51">
        <v>0</v>
      </c>
      <c r="G51">
        <v>1020.9639486503717</v>
      </c>
      <c r="J51" s="86">
        <f t="shared" si="0"/>
        <v>0.44933935251543011</v>
      </c>
      <c r="K51" s="79"/>
      <c r="L51" s="72">
        <v>0.2499005125049184</v>
      </c>
      <c r="M51" s="79"/>
      <c r="N51" s="85">
        <f t="shared" si="1"/>
        <v>-0.67480285698518627</v>
      </c>
    </row>
    <row r="52" spans="2:14" x14ac:dyDescent="0.25">
      <c r="B52">
        <f t="shared" si="2"/>
        <v>43</v>
      </c>
      <c r="C52">
        <v>-381</v>
      </c>
      <c r="D52">
        <v>-1939.9999999999995</v>
      </c>
      <c r="E52">
        <v>2060.0000000000005</v>
      </c>
      <c r="F52">
        <v>0</v>
      </c>
      <c r="G52">
        <v>1020.5869149368058</v>
      </c>
      <c r="J52" s="86">
        <f t="shared" si="0"/>
        <v>0.35445715421079155</v>
      </c>
      <c r="K52" s="79"/>
      <c r="L52" s="72">
        <v>0.26282635833666734</v>
      </c>
      <c r="M52" s="79"/>
      <c r="N52" s="85">
        <f t="shared" si="1"/>
        <v>-0.63465612211843103</v>
      </c>
    </row>
    <row r="53" spans="2:14" x14ac:dyDescent="0.25">
      <c r="B53">
        <f t="shared" si="2"/>
        <v>44</v>
      </c>
      <c r="C53">
        <v>-544</v>
      </c>
      <c r="D53">
        <v>-1820.0000000000002</v>
      </c>
      <c r="E53">
        <v>2179.9999999999995</v>
      </c>
      <c r="F53">
        <v>180</v>
      </c>
      <c r="G53">
        <v>1021.0239421653135</v>
      </c>
      <c r="J53" s="86">
        <f t="shared" si="0"/>
        <v>0.23913366596714655</v>
      </c>
      <c r="K53" s="79"/>
      <c r="L53" s="72">
        <v>0.26544547468465096</v>
      </c>
      <c r="M53" s="79"/>
      <c r="N53" s="85">
        <f t="shared" si="1"/>
        <v>-0.62664654724480495</v>
      </c>
    </row>
    <row r="54" spans="2:14" x14ac:dyDescent="0.25">
      <c r="B54">
        <f t="shared" si="2"/>
        <v>45</v>
      </c>
      <c r="C54">
        <v>-1651.9999999999995</v>
      </c>
      <c r="D54">
        <v>-2359.9999999999995</v>
      </c>
      <c r="E54">
        <v>1640.0000000000005</v>
      </c>
      <c r="F54">
        <v>-400</v>
      </c>
      <c r="G54">
        <v>1020.7916333524048</v>
      </c>
      <c r="J54" s="86">
        <f t="shared" si="0"/>
        <v>0.11000546050565396</v>
      </c>
      <c r="K54" s="79"/>
      <c r="L54" s="72">
        <v>0.26848598133313373</v>
      </c>
      <c r="M54" s="79"/>
      <c r="N54" s="85">
        <f t="shared" si="1"/>
        <v>-0.61739842189671679</v>
      </c>
    </row>
    <row r="55" spans="2:14" x14ac:dyDescent="0.25">
      <c r="B55">
        <f t="shared" si="2"/>
        <v>46</v>
      </c>
      <c r="C55">
        <v>-443.99999999999994</v>
      </c>
      <c r="D55">
        <v>-2060.0000000000005</v>
      </c>
      <c r="E55">
        <v>1939.9999999999995</v>
      </c>
      <c r="F55">
        <v>0</v>
      </c>
      <c r="G55">
        <v>1020.9656129442275</v>
      </c>
      <c r="J55" s="86">
        <f t="shared" si="0"/>
        <v>0.33182388662865375</v>
      </c>
      <c r="K55" s="79"/>
      <c r="L55" s="72">
        <v>0.27769382473691712</v>
      </c>
      <c r="M55" s="79"/>
      <c r="N55" s="85">
        <f t="shared" si="1"/>
        <v>-0.58970618266920549</v>
      </c>
    </row>
    <row r="56" spans="2:14" x14ac:dyDescent="0.25">
      <c r="B56">
        <f t="shared" si="2"/>
        <v>47</v>
      </c>
      <c r="C56">
        <v>-434.99999999999994</v>
      </c>
      <c r="D56">
        <v>-1939.9999999999995</v>
      </c>
      <c r="E56">
        <v>2060.0000000000005</v>
      </c>
      <c r="F56">
        <v>0</v>
      </c>
      <c r="G56">
        <v>1020.6734070103207</v>
      </c>
      <c r="J56" s="86">
        <f t="shared" si="0"/>
        <v>0.33498498711739988</v>
      </c>
      <c r="K56" s="79"/>
      <c r="L56" s="72">
        <v>0.28767259280695773</v>
      </c>
      <c r="M56" s="79"/>
      <c r="N56" s="85">
        <f t="shared" si="1"/>
        <v>-0.56019683498339412</v>
      </c>
    </row>
    <row r="57" spans="2:14" x14ac:dyDescent="0.25">
      <c r="B57">
        <f t="shared" si="2"/>
        <v>48</v>
      </c>
      <c r="C57">
        <v>576</v>
      </c>
      <c r="D57">
        <v>-1980.0000000000005</v>
      </c>
      <c r="E57">
        <v>2019.9999999999995</v>
      </c>
      <c r="F57">
        <v>0</v>
      </c>
      <c r="G57">
        <v>1020.4261127951414</v>
      </c>
      <c r="J57" s="86">
        <f t="shared" si="0"/>
        <v>0.71378286835773463</v>
      </c>
      <c r="K57" s="79"/>
      <c r="L57" s="72">
        <v>0.28839207487654306</v>
      </c>
      <c r="M57" s="79"/>
      <c r="N57" s="85">
        <f t="shared" si="1"/>
        <v>-0.55808821189932523</v>
      </c>
    </row>
    <row r="58" spans="2:14" x14ac:dyDescent="0.25">
      <c r="B58">
        <f t="shared" si="2"/>
        <v>49</v>
      </c>
      <c r="C58">
        <v>-735.00000000000011</v>
      </c>
      <c r="D58">
        <v>-2060.0000000000005</v>
      </c>
      <c r="E58">
        <v>1939.9999999999995</v>
      </c>
      <c r="F58">
        <v>0</v>
      </c>
      <c r="G58">
        <v>1021.3511855957981</v>
      </c>
      <c r="J58" s="86">
        <f t="shared" si="0"/>
        <v>0.23587489647720483</v>
      </c>
      <c r="K58" s="79"/>
      <c r="L58" s="72">
        <v>0.29366745726479082</v>
      </c>
      <c r="M58" s="79"/>
      <c r="N58" s="85">
        <f t="shared" si="1"/>
        <v>-0.54270211972833005</v>
      </c>
    </row>
    <row r="59" spans="2:14" x14ac:dyDescent="0.25">
      <c r="B59">
        <f t="shared" si="2"/>
        <v>50</v>
      </c>
      <c r="C59">
        <v>-289.99999999999994</v>
      </c>
      <c r="D59">
        <v>-1959.9999999999991</v>
      </c>
      <c r="E59">
        <v>2040.0000000000009</v>
      </c>
      <c r="F59">
        <v>0</v>
      </c>
      <c r="G59">
        <v>1020.7540845823604</v>
      </c>
      <c r="J59" s="86">
        <f t="shared" si="0"/>
        <v>0.38816546036755845</v>
      </c>
      <c r="K59" s="79"/>
      <c r="L59" s="72">
        <v>0.29733885285975298</v>
      </c>
      <c r="M59" s="79"/>
      <c r="N59" s="85">
        <f t="shared" si="1"/>
        <v>-0.5320697238150518</v>
      </c>
    </row>
    <row r="60" spans="2:14" x14ac:dyDescent="0.25">
      <c r="B60">
        <f t="shared" si="2"/>
        <v>51</v>
      </c>
      <c r="C60">
        <v>-572.00000000000011</v>
      </c>
      <c r="D60">
        <v>-1960.0000000000009</v>
      </c>
      <c r="E60">
        <v>2039.9999999999991</v>
      </c>
      <c r="F60">
        <v>0</v>
      </c>
      <c r="G60">
        <v>1021.0696745849268</v>
      </c>
      <c r="J60" s="86">
        <f t="shared" si="0"/>
        <v>0.28767259280695773</v>
      </c>
      <c r="K60" s="79"/>
      <c r="L60" s="72">
        <v>0.30929892009147597</v>
      </c>
      <c r="M60" s="79"/>
      <c r="N60" s="85">
        <f t="shared" si="1"/>
        <v>-0.49783855281101136</v>
      </c>
    </row>
    <row r="61" spans="2:14" x14ac:dyDescent="0.25">
      <c r="B61">
        <f t="shared" si="2"/>
        <v>52</v>
      </c>
      <c r="C61">
        <v>-147.00000000000003</v>
      </c>
      <c r="D61">
        <v>-2080</v>
      </c>
      <c r="E61">
        <v>1920</v>
      </c>
      <c r="F61">
        <v>0</v>
      </c>
      <c r="G61">
        <v>1020.863467507317</v>
      </c>
      <c r="J61" s="86">
        <f t="shared" si="0"/>
        <v>0.44275191308716016</v>
      </c>
      <c r="K61" s="79"/>
      <c r="L61" s="72">
        <v>0.33182388662865375</v>
      </c>
      <c r="M61" s="79"/>
      <c r="N61" s="85">
        <f t="shared" si="1"/>
        <v>-0.43488242343403444</v>
      </c>
    </row>
    <row r="62" spans="2:14" x14ac:dyDescent="0.25">
      <c r="B62">
        <f t="shared" si="2"/>
        <v>53</v>
      </c>
      <c r="C62">
        <v>755.00000000000011</v>
      </c>
      <c r="D62">
        <v>-2080</v>
      </c>
      <c r="E62">
        <v>1920</v>
      </c>
      <c r="F62">
        <v>0</v>
      </c>
      <c r="G62">
        <v>1020.5801996570708</v>
      </c>
      <c r="J62" s="86">
        <f t="shared" si="0"/>
        <v>0.77028181864570899</v>
      </c>
      <c r="K62" s="79"/>
      <c r="L62" s="72">
        <v>0.33183674047975709</v>
      </c>
      <c r="M62" s="79"/>
      <c r="N62" s="85">
        <f t="shared" si="1"/>
        <v>-0.43484700842702867</v>
      </c>
    </row>
    <row r="63" spans="2:14" x14ac:dyDescent="0.25">
      <c r="B63">
        <f t="shared" si="2"/>
        <v>54</v>
      </c>
      <c r="C63">
        <v>450.00000000000017</v>
      </c>
      <c r="D63">
        <v>-1980.0000000000005</v>
      </c>
      <c r="E63">
        <v>2019.9999999999995</v>
      </c>
      <c r="F63">
        <v>0</v>
      </c>
      <c r="G63">
        <v>1021.1605564675004</v>
      </c>
      <c r="J63" s="86">
        <f t="shared" si="0"/>
        <v>0.67027587651793508</v>
      </c>
      <c r="K63" s="79"/>
      <c r="L63" s="72">
        <v>0.33498498711739988</v>
      </c>
      <c r="M63" s="79"/>
      <c r="N63" s="85">
        <f t="shared" si="1"/>
        <v>-0.4261892168565154</v>
      </c>
    </row>
    <row r="64" spans="2:14" x14ac:dyDescent="0.25">
      <c r="B64">
        <f t="shared" si="2"/>
        <v>55</v>
      </c>
      <c r="C64">
        <v>-155.00000000000003</v>
      </c>
      <c r="D64">
        <v>-2099.9999999999995</v>
      </c>
      <c r="E64">
        <v>1900.0000000000005</v>
      </c>
      <c r="F64">
        <v>-100</v>
      </c>
      <c r="G64">
        <v>1020.6696133309362</v>
      </c>
      <c r="J64" s="86">
        <f t="shared" si="0"/>
        <v>0.47851291844790217</v>
      </c>
      <c r="K64" s="79"/>
      <c r="L64" s="72">
        <v>0.34903009007916541</v>
      </c>
      <c r="M64" s="79"/>
      <c r="N64" s="85">
        <f t="shared" si="1"/>
        <v>-0.3879403456733948</v>
      </c>
    </row>
    <row r="65" spans="2:14" x14ac:dyDescent="0.25">
      <c r="B65">
        <f t="shared" si="2"/>
        <v>56</v>
      </c>
      <c r="C65">
        <v>-2142</v>
      </c>
      <c r="D65">
        <v>-2160</v>
      </c>
      <c r="E65">
        <v>1839.9999999999998</v>
      </c>
      <c r="F65">
        <v>-150</v>
      </c>
      <c r="G65">
        <v>1020.5645845076443</v>
      </c>
      <c r="J65" s="86">
        <f t="shared" si="0"/>
        <v>2.5477367076287425E-2</v>
      </c>
      <c r="K65" s="79"/>
      <c r="L65" s="72">
        <v>0.35445715421079155</v>
      </c>
      <c r="M65" s="79"/>
      <c r="N65" s="85">
        <f t="shared" si="1"/>
        <v>-0.37331460400272859</v>
      </c>
    </row>
    <row r="66" spans="2:14" x14ac:dyDescent="0.25">
      <c r="B66">
        <f t="shared" si="2"/>
        <v>57</v>
      </c>
      <c r="C66">
        <v>-1837.0000000000005</v>
      </c>
      <c r="D66">
        <v>-2440.0000000000014</v>
      </c>
      <c r="E66">
        <v>1559.9999999999986</v>
      </c>
      <c r="F66">
        <v>-500</v>
      </c>
      <c r="G66">
        <v>1020.4415614667278</v>
      </c>
      <c r="J66" s="86">
        <f t="shared" si="0"/>
        <v>9.5061198501702776E-2</v>
      </c>
      <c r="K66" s="79"/>
      <c r="L66" s="72">
        <v>0.36444253488230127</v>
      </c>
      <c r="M66" s="79"/>
      <c r="N66" s="85">
        <f t="shared" si="1"/>
        <v>-0.34660901840440278</v>
      </c>
    </row>
    <row r="67" spans="2:14" x14ac:dyDescent="0.25">
      <c r="B67">
        <f t="shared" si="2"/>
        <v>58</v>
      </c>
      <c r="C67">
        <v>162.00000000000006</v>
      </c>
      <c r="D67">
        <v>-1900.0000000000005</v>
      </c>
      <c r="E67">
        <v>2099.9999999999995</v>
      </c>
      <c r="F67">
        <v>100</v>
      </c>
      <c r="G67">
        <v>1021.0220045718592</v>
      </c>
      <c r="J67" s="86">
        <f t="shared" si="0"/>
        <v>0.5242102804589992</v>
      </c>
      <c r="K67" s="79"/>
      <c r="L67" s="72">
        <v>0.37396294931740104</v>
      </c>
      <c r="M67" s="79"/>
      <c r="N67" s="85">
        <f t="shared" si="1"/>
        <v>-0.32137543231915305</v>
      </c>
    </row>
    <row r="68" spans="2:14" x14ac:dyDescent="0.25">
      <c r="B68">
        <f t="shared" si="2"/>
        <v>59</v>
      </c>
      <c r="C68">
        <v>-2076</v>
      </c>
      <c r="D68">
        <v>-2219.9999999999991</v>
      </c>
      <c r="E68">
        <v>1780.0000000000011</v>
      </c>
      <c r="F68">
        <v>-250</v>
      </c>
      <c r="G68">
        <v>1021.1969261231991</v>
      </c>
      <c r="J68" s="86">
        <f t="shared" si="0"/>
        <v>3.6880113432210544E-2</v>
      </c>
      <c r="K68" s="79"/>
      <c r="L68" s="72">
        <v>0.38144187595179951</v>
      </c>
      <c r="M68" s="79"/>
      <c r="N68" s="85">
        <f t="shared" si="1"/>
        <v>-0.3016960864674243</v>
      </c>
    </row>
    <row r="69" spans="2:14" x14ac:dyDescent="0.25">
      <c r="B69">
        <f t="shared" si="2"/>
        <v>60</v>
      </c>
      <c r="C69">
        <v>-173.99999999999997</v>
      </c>
      <c r="D69">
        <v>-2019.9999999999995</v>
      </c>
      <c r="E69">
        <v>1980.0000000000005</v>
      </c>
      <c r="F69">
        <v>0</v>
      </c>
      <c r="G69">
        <v>1021.0447544260253</v>
      </c>
      <c r="J69" s="86">
        <f t="shared" si="0"/>
        <v>0.43234240491467413</v>
      </c>
      <c r="K69" s="79"/>
      <c r="L69" s="72">
        <v>0.3822248427085419</v>
      </c>
      <c r="M69" s="79"/>
      <c r="N69" s="85">
        <f t="shared" si="1"/>
        <v>-0.29964273216778176</v>
      </c>
    </row>
    <row r="70" spans="2:14" x14ac:dyDescent="0.25">
      <c r="B70">
        <f t="shared" si="2"/>
        <v>61</v>
      </c>
      <c r="C70">
        <v>-358.00000000000011</v>
      </c>
      <c r="D70">
        <v>-2100.0000000000014</v>
      </c>
      <c r="E70">
        <v>1899.9999999999986</v>
      </c>
      <c r="F70">
        <v>-100</v>
      </c>
      <c r="G70">
        <v>1020.8685685731429</v>
      </c>
      <c r="J70" s="86">
        <f t="shared" si="0"/>
        <v>0.40023998872651129</v>
      </c>
      <c r="K70" s="79"/>
      <c r="L70" s="72">
        <v>0.38816546036755845</v>
      </c>
      <c r="M70" s="79"/>
      <c r="N70" s="85">
        <f t="shared" si="1"/>
        <v>-0.28410368802849612</v>
      </c>
    </row>
    <row r="71" spans="2:14" x14ac:dyDescent="0.25">
      <c r="B71">
        <f t="shared" si="2"/>
        <v>62</v>
      </c>
      <c r="C71">
        <v>885</v>
      </c>
      <c r="D71">
        <v>-1959.9999999999991</v>
      </c>
      <c r="E71">
        <v>2040.0000000000009</v>
      </c>
      <c r="F71">
        <v>0</v>
      </c>
      <c r="G71">
        <v>1021.2696448553352</v>
      </c>
      <c r="J71" s="86">
        <f t="shared" si="0"/>
        <v>0.8069107324947733</v>
      </c>
      <c r="K71" s="79"/>
      <c r="L71" s="72">
        <v>0.40023998872651129</v>
      </c>
      <c r="M71" s="79"/>
      <c r="N71" s="85">
        <f t="shared" si="1"/>
        <v>-0.25272597074920627</v>
      </c>
    </row>
    <row r="72" spans="2:14" x14ac:dyDescent="0.25">
      <c r="B72">
        <f t="shared" si="2"/>
        <v>63</v>
      </c>
      <c r="C72">
        <v>-708</v>
      </c>
      <c r="D72">
        <v>-2000</v>
      </c>
      <c r="E72">
        <v>2000</v>
      </c>
      <c r="F72">
        <v>0</v>
      </c>
      <c r="G72">
        <v>1020.6955602593561</v>
      </c>
      <c r="J72" s="86">
        <f t="shared" si="0"/>
        <v>0.2439525471400687</v>
      </c>
      <c r="K72" s="79"/>
      <c r="L72" s="72">
        <v>0.41700350021762922</v>
      </c>
      <c r="M72" s="79"/>
      <c r="N72" s="85">
        <f t="shared" si="1"/>
        <v>-0.20956525434499307</v>
      </c>
    </row>
    <row r="73" spans="2:14" x14ac:dyDescent="0.25">
      <c r="B73">
        <f t="shared" si="2"/>
        <v>64</v>
      </c>
      <c r="C73">
        <v>-2805.0000000000009</v>
      </c>
      <c r="D73">
        <v>-2280.0000000000009</v>
      </c>
      <c r="E73">
        <v>1799.9999999999989</v>
      </c>
      <c r="F73">
        <v>-200</v>
      </c>
      <c r="G73">
        <v>1040.8418343381725</v>
      </c>
      <c r="J73" s="86">
        <f t="shared" si="0"/>
        <v>6.161074315471601E-3</v>
      </c>
      <c r="K73" s="79"/>
      <c r="L73" s="72">
        <v>0.42195062570148317</v>
      </c>
      <c r="M73" s="79"/>
      <c r="N73" s="85">
        <f t="shared" si="1"/>
        <v>-0.19690580433420421</v>
      </c>
    </row>
    <row r="74" spans="2:14" x14ac:dyDescent="0.25">
      <c r="B74">
        <f t="shared" si="2"/>
        <v>65</v>
      </c>
      <c r="C74">
        <v>-1989.9999999999998</v>
      </c>
      <c r="D74">
        <v>-2239.9999999999986</v>
      </c>
      <c r="E74">
        <v>1760.0000000000016</v>
      </c>
      <c r="F74">
        <v>-250</v>
      </c>
      <c r="G74">
        <v>1020.8760337266827</v>
      </c>
      <c r="J74" s="86">
        <f t="shared" ref="J74:J134" si="3">_xlfn.NORM.DIST(C74,F74,G74,TRUE)</f>
        <v>4.4151464893182439E-2</v>
      </c>
      <c r="K74" s="79"/>
      <c r="L74" s="72">
        <v>0.43234240491467413</v>
      </c>
      <c r="M74" s="79"/>
      <c r="N74" s="85">
        <f t="shared" ref="N74:N134" si="4">_xlfn.NORM.S.INV(L74)</f>
        <v>-0.17041368583085592</v>
      </c>
    </row>
    <row r="75" spans="2:14" x14ac:dyDescent="0.25">
      <c r="B75">
        <f t="shared" ref="B75:B134" si="5">1+B74</f>
        <v>66</v>
      </c>
      <c r="C75">
        <v>-955.00000000000023</v>
      </c>
      <c r="D75">
        <v>-1840.0000000000016</v>
      </c>
      <c r="E75">
        <v>2159.9999999999982</v>
      </c>
      <c r="F75">
        <v>160</v>
      </c>
      <c r="G75">
        <v>1020.6960627961954</v>
      </c>
      <c r="J75" s="86">
        <f t="shared" si="3"/>
        <v>0.13733046484744624</v>
      </c>
      <c r="K75" s="79"/>
      <c r="L75" s="72">
        <v>0.43542059933699373</v>
      </c>
      <c r="M75" s="79"/>
      <c r="N75" s="85">
        <f t="shared" si="4"/>
        <v>-0.16259007923402241</v>
      </c>
    </row>
    <row r="76" spans="2:14" x14ac:dyDescent="0.25">
      <c r="B76">
        <f t="shared" si="5"/>
        <v>67</v>
      </c>
      <c r="C76">
        <v>-569.99999999999989</v>
      </c>
      <c r="D76">
        <v>-1979.9999999999986</v>
      </c>
      <c r="E76">
        <v>2020.0000000000014</v>
      </c>
      <c r="F76">
        <v>0</v>
      </c>
      <c r="G76">
        <v>1021.343916332036</v>
      </c>
      <c r="J76" s="86">
        <f t="shared" si="3"/>
        <v>0.28839207487654306</v>
      </c>
      <c r="K76" s="79"/>
      <c r="L76" s="72">
        <v>0.43770573154514308</v>
      </c>
      <c r="M76" s="79"/>
      <c r="N76" s="85">
        <f t="shared" si="4"/>
        <v>-0.15678859304807904</v>
      </c>
    </row>
    <row r="77" spans="2:14" x14ac:dyDescent="0.25">
      <c r="B77">
        <f t="shared" si="5"/>
        <v>68</v>
      </c>
      <c r="C77">
        <v>1176.0000000000002</v>
      </c>
      <c r="D77">
        <v>-2120.0000000000009</v>
      </c>
      <c r="E77">
        <v>1879.9999999999991</v>
      </c>
      <c r="F77">
        <v>-100</v>
      </c>
      <c r="G77">
        <v>1020.8632600375424</v>
      </c>
      <c r="J77" s="86">
        <f t="shared" si="3"/>
        <v>0.89433607783276869</v>
      </c>
      <c r="K77" s="79"/>
      <c r="L77" s="72">
        <v>0.44275191308716016</v>
      </c>
      <c r="M77" s="79"/>
      <c r="N77" s="85">
        <f t="shared" si="4"/>
        <v>-0.1439957493619943</v>
      </c>
    </row>
    <row r="78" spans="2:14" x14ac:dyDescent="0.25">
      <c r="B78">
        <f t="shared" si="5"/>
        <v>69</v>
      </c>
      <c r="C78">
        <v>-2208.0000000000005</v>
      </c>
      <c r="D78">
        <v>-1759.9999999999998</v>
      </c>
      <c r="E78">
        <v>1759.9999999999998</v>
      </c>
      <c r="F78">
        <v>-250</v>
      </c>
      <c r="G78">
        <v>898.03724786521764</v>
      </c>
      <c r="J78" s="86">
        <f t="shared" si="3"/>
        <v>1.4617228323822227E-2</v>
      </c>
      <c r="K78" s="79"/>
      <c r="L78" s="72">
        <v>0.44660660559313331</v>
      </c>
      <c r="M78" s="79"/>
      <c r="N78" s="85">
        <f t="shared" si="4"/>
        <v>-0.13423947583857335</v>
      </c>
    </row>
    <row r="79" spans="2:14" x14ac:dyDescent="0.25">
      <c r="B79">
        <f t="shared" si="5"/>
        <v>70</v>
      </c>
      <c r="C79">
        <v>-1408.0000000000002</v>
      </c>
      <c r="D79">
        <v>-1839.9999999999998</v>
      </c>
      <c r="E79">
        <v>1839.9999999999998</v>
      </c>
      <c r="F79">
        <v>-150</v>
      </c>
      <c r="G79">
        <v>939.4547976845929</v>
      </c>
      <c r="J79" s="86">
        <f t="shared" si="3"/>
        <v>9.027320414706963E-2</v>
      </c>
      <c r="K79" s="79"/>
      <c r="L79" s="72">
        <v>0.44933935251543011</v>
      </c>
      <c r="M79" s="79"/>
      <c r="N79" s="85">
        <f t="shared" si="4"/>
        <v>-0.12733064685765752</v>
      </c>
    </row>
    <row r="80" spans="2:14" x14ac:dyDescent="0.25">
      <c r="B80">
        <f t="shared" si="5"/>
        <v>71</v>
      </c>
      <c r="C80">
        <v>1504.0000000000002</v>
      </c>
      <c r="D80">
        <v>-1759.9999999999998</v>
      </c>
      <c r="E80">
        <v>2240</v>
      </c>
      <c r="F80">
        <v>250</v>
      </c>
      <c r="G80">
        <v>1020.9371535904542</v>
      </c>
      <c r="J80" s="86">
        <f t="shared" si="3"/>
        <v>0.89032967078680414</v>
      </c>
      <c r="K80" s="79"/>
      <c r="L80" s="72">
        <v>0.45091116891615879</v>
      </c>
      <c r="M80" s="79"/>
      <c r="N80" s="85">
        <f t="shared" si="4"/>
        <v>-0.12335961182430777</v>
      </c>
    </row>
    <row r="81" spans="2:14" x14ac:dyDescent="0.25">
      <c r="B81">
        <f t="shared" si="5"/>
        <v>72</v>
      </c>
      <c r="C81">
        <v>1086</v>
      </c>
      <c r="D81">
        <v>-1859.9999999999995</v>
      </c>
      <c r="E81">
        <v>2140.0000000000005</v>
      </c>
      <c r="F81">
        <v>150</v>
      </c>
      <c r="G81">
        <v>1020.9520035420903</v>
      </c>
      <c r="J81" s="86">
        <f t="shared" si="3"/>
        <v>0.82037401571912705</v>
      </c>
      <c r="K81" s="79"/>
      <c r="L81" s="72">
        <v>0.47851291844790217</v>
      </c>
      <c r="M81" s="79"/>
      <c r="N81" s="85">
        <f t="shared" si="4"/>
        <v>-5.3886193222220602E-2</v>
      </c>
    </row>
    <row r="82" spans="2:14" x14ac:dyDescent="0.25">
      <c r="B82">
        <f t="shared" si="5"/>
        <v>73</v>
      </c>
      <c r="C82">
        <v>-945.00000000000011</v>
      </c>
      <c r="D82">
        <v>-2160</v>
      </c>
      <c r="E82">
        <v>1839.9999999999998</v>
      </c>
      <c r="F82">
        <v>-150</v>
      </c>
      <c r="G82">
        <v>1020.7357824641234</v>
      </c>
      <c r="J82" s="86">
        <f t="shared" si="3"/>
        <v>0.218034058655037</v>
      </c>
      <c r="K82" s="79"/>
      <c r="L82" s="72">
        <v>0.49726357754517292</v>
      </c>
      <c r="M82" s="79"/>
      <c r="N82" s="85">
        <f t="shared" si="4"/>
        <v>-6.8592476833345527E-3</v>
      </c>
    </row>
    <row r="83" spans="2:14" x14ac:dyDescent="0.25">
      <c r="B83">
        <f t="shared" si="5"/>
        <v>74</v>
      </c>
      <c r="C83">
        <v>-2010.0000000000002</v>
      </c>
      <c r="D83">
        <v>-2240</v>
      </c>
      <c r="E83">
        <v>1759.9999999999998</v>
      </c>
      <c r="F83">
        <v>-250</v>
      </c>
      <c r="G83">
        <v>1020.8588633926195</v>
      </c>
      <c r="J83" s="86">
        <f t="shared" si="3"/>
        <v>4.2350445113451582E-2</v>
      </c>
      <c r="K83" s="79"/>
      <c r="L83" s="72">
        <v>0.5</v>
      </c>
      <c r="M83" s="79"/>
      <c r="N83" s="85">
        <f t="shared" si="4"/>
        <v>0</v>
      </c>
    </row>
    <row r="84" spans="2:14" x14ac:dyDescent="0.25">
      <c r="B84">
        <f t="shared" si="5"/>
        <v>75</v>
      </c>
      <c r="C84">
        <v>-1254.0000000000002</v>
      </c>
      <c r="D84">
        <v>-2160</v>
      </c>
      <c r="E84">
        <v>1839.9999999999998</v>
      </c>
      <c r="F84">
        <v>-150</v>
      </c>
      <c r="G84">
        <v>1020.5252828629077</v>
      </c>
      <c r="J84" s="86">
        <f t="shared" si="3"/>
        <v>0.13967162897252974</v>
      </c>
      <c r="K84" s="79"/>
      <c r="L84" s="72">
        <v>0.5</v>
      </c>
      <c r="M84" s="79"/>
      <c r="N84" s="85">
        <f t="shared" si="4"/>
        <v>0</v>
      </c>
    </row>
    <row r="85" spans="2:14" x14ac:dyDescent="0.25">
      <c r="B85">
        <f t="shared" si="5"/>
        <v>76</v>
      </c>
      <c r="C85">
        <v>-3024.0000000000009</v>
      </c>
      <c r="D85">
        <v>-2800.0000000000009</v>
      </c>
      <c r="E85">
        <v>1199.9999999999993</v>
      </c>
      <c r="F85">
        <v>-800</v>
      </c>
      <c r="G85">
        <v>1020.8267037563799</v>
      </c>
      <c r="J85" s="86">
        <f t="shared" si="3"/>
        <v>1.4679716914080173E-2</v>
      </c>
      <c r="K85" s="79"/>
      <c r="L85" s="72">
        <v>0.5</v>
      </c>
      <c r="M85" s="79"/>
      <c r="N85" s="85">
        <f t="shared" si="4"/>
        <v>0</v>
      </c>
    </row>
    <row r="86" spans="2:14" x14ac:dyDescent="0.25">
      <c r="B86">
        <f t="shared" si="5"/>
        <v>77</v>
      </c>
      <c r="C86">
        <v>844</v>
      </c>
      <c r="D86">
        <v>-1899.9999999999986</v>
      </c>
      <c r="E86">
        <v>2100.0000000000014</v>
      </c>
      <c r="F86">
        <v>100</v>
      </c>
      <c r="G86">
        <v>1020.8631791427965</v>
      </c>
      <c r="J86" s="86">
        <f t="shared" si="3"/>
        <v>0.76693647053260006</v>
      </c>
      <c r="K86" s="79"/>
      <c r="L86" s="72">
        <v>0.50273483807386909</v>
      </c>
      <c r="M86" s="79"/>
      <c r="N86" s="85">
        <f t="shared" si="4"/>
        <v>6.8552761358534383E-3</v>
      </c>
    </row>
    <row r="87" spans="2:14" x14ac:dyDescent="0.25">
      <c r="B87">
        <f t="shared" si="5"/>
        <v>78</v>
      </c>
      <c r="C87">
        <v>816.00000000000023</v>
      </c>
      <c r="D87">
        <v>-1860.0000000000011</v>
      </c>
      <c r="E87">
        <v>2139.9999999999986</v>
      </c>
      <c r="F87">
        <v>150</v>
      </c>
      <c r="G87">
        <v>1020.7766471954189</v>
      </c>
      <c r="J87" s="86">
        <f t="shared" si="3"/>
        <v>0.74294273294824498</v>
      </c>
      <c r="K87" s="79"/>
      <c r="L87" s="72">
        <v>0.5179610498790006</v>
      </c>
      <c r="M87" s="79"/>
      <c r="N87" s="85">
        <f t="shared" si="4"/>
        <v>4.5036895725292167E-2</v>
      </c>
    </row>
    <row r="88" spans="2:14" x14ac:dyDescent="0.25">
      <c r="B88">
        <f t="shared" si="5"/>
        <v>79</v>
      </c>
      <c r="C88">
        <v>-201.00000000000003</v>
      </c>
      <c r="D88">
        <v>-1939.9999999999995</v>
      </c>
      <c r="E88">
        <v>2060.0000000000005</v>
      </c>
      <c r="F88">
        <v>0</v>
      </c>
      <c r="G88">
        <v>1020.7926611388606</v>
      </c>
      <c r="J88" s="86">
        <f t="shared" si="3"/>
        <v>0.42195062570148317</v>
      </c>
      <c r="K88" s="79"/>
      <c r="L88" s="72">
        <v>0.5242102804589992</v>
      </c>
      <c r="M88" s="79"/>
      <c r="N88" s="85">
        <f t="shared" si="4"/>
        <v>6.0723470916768461E-2</v>
      </c>
    </row>
    <row r="89" spans="2:14" x14ac:dyDescent="0.25">
      <c r="B89">
        <f t="shared" si="5"/>
        <v>80</v>
      </c>
      <c r="C89">
        <v>-852.00000000000011</v>
      </c>
      <c r="D89">
        <v>-2240</v>
      </c>
      <c r="E89">
        <v>1759.9999999999998</v>
      </c>
      <c r="F89">
        <v>-250</v>
      </c>
      <c r="G89">
        <v>1020.8473604179437</v>
      </c>
      <c r="J89" s="86">
        <f t="shared" si="3"/>
        <v>0.27769382473691712</v>
      </c>
      <c r="K89" s="79"/>
      <c r="L89" s="72">
        <v>0.53122746532941112</v>
      </c>
      <c r="M89" s="79"/>
      <c r="N89" s="85">
        <f t="shared" si="4"/>
        <v>7.8355752896891381E-2</v>
      </c>
    </row>
    <row r="90" spans="2:14" x14ac:dyDescent="0.25">
      <c r="B90">
        <f t="shared" si="5"/>
        <v>81</v>
      </c>
      <c r="C90">
        <v>1428.0000000000002</v>
      </c>
      <c r="D90">
        <v>-1820.0000000000002</v>
      </c>
      <c r="E90">
        <v>2179.9999999999995</v>
      </c>
      <c r="F90">
        <v>200</v>
      </c>
      <c r="G90">
        <v>1020.8272774875032</v>
      </c>
      <c r="J90" s="86">
        <f t="shared" si="3"/>
        <v>0.88550137397975814</v>
      </c>
      <c r="K90" s="79"/>
      <c r="L90" s="72">
        <v>0.54212913086075964</v>
      </c>
      <c r="M90" s="79"/>
      <c r="N90" s="85">
        <f t="shared" si="4"/>
        <v>0.10579911588121377</v>
      </c>
    </row>
    <row r="91" spans="2:14" x14ac:dyDescent="0.25">
      <c r="B91">
        <f t="shared" si="5"/>
        <v>82</v>
      </c>
      <c r="C91">
        <v>0</v>
      </c>
      <c r="D91">
        <v>-1959.9999999999991</v>
      </c>
      <c r="E91">
        <v>2040.0000000000009</v>
      </c>
      <c r="F91">
        <v>0</v>
      </c>
      <c r="G91">
        <v>1021.2655372953482</v>
      </c>
      <c r="J91" s="86">
        <f t="shared" si="3"/>
        <v>0.5</v>
      </c>
      <c r="K91" s="79"/>
      <c r="L91" s="72">
        <v>0.55455163544627772</v>
      </c>
      <c r="M91" s="79"/>
      <c r="N91" s="85">
        <f t="shared" si="4"/>
        <v>0.13716961305950326</v>
      </c>
    </row>
    <row r="92" spans="2:14" x14ac:dyDescent="0.25">
      <c r="B92">
        <f t="shared" si="5"/>
        <v>83</v>
      </c>
      <c r="C92">
        <v>-824</v>
      </c>
      <c r="D92">
        <v>-2080</v>
      </c>
      <c r="E92">
        <v>1920</v>
      </c>
      <c r="F92">
        <v>0</v>
      </c>
      <c r="G92">
        <v>1020.9759717474103</v>
      </c>
      <c r="J92" s="86">
        <f t="shared" si="3"/>
        <v>0.20981281721028572</v>
      </c>
      <c r="K92" s="79"/>
      <c r="L92" s="72">
        <v>0.55920212955285398</v>
      </c>
      <c r="M92" s="79"/>
      <c r="N92" s="85">
        <f t="shared" si="4"/>
        <v>0.14894663666219055</v>
      </c>
    </row>
    <row r="93" spans="2:14" x14ac:dyDescent="0.25">
      <c r="B93">
        <f t="shared" si="5"/>
        <v>84</v>
      </c>
      <c r="C93">
        <v>618</v>
      </c>
      <c r="D93">
        <v>-2000</v>
      </c>
      <c r="E93">
        <v>2000</v>
      </c>
      <c r="F93">
        <v>0</v>
      </c>
      <c r="G93">
        <v>1020.4921409311551</v>
      </c>
      <c r="J93" s="86">
        <f t="shared" si="3"/>
        <v>0.72760653129501351</v>
      </c>
      <c r="K93" s="79"/>
      <c r="L93" s="72">
        <v>0.5769246721896617</v>
      </c>
      <c r="M93" s="79"/>
      <c r="N93" s="85">
        <f t="shared" si="4"/>
        <v>0.19403221714888091</v>
      </c>
    </row>
    <row r="94" spans="2:14" x14ac:dyDescent="0.25">
      <c r="B94">
        <f t="shared" si="5"/>
        <v>85</v>
      </c>
      <c r="C94">
        <v>-3509.9999999999995</v>
      </c>
      <c r="D94">
        <v>-2220.0000000000005</v>
      </c>
      <c r="E94">
        <v>1779.9999999999993</v>
      </c>
      <c r="F94">
        <v>-250</v>
      </c>
      <c r="G94">
        <v>1021.1102019071327</v>
      </c>
      <c r="J94" s="86">
        <f t="shared" si="3"/>
        <v>7.0498203634476568E-4</v>
      </c>
      <c r="K94" s="79"/>
      <c r="L94" s="72">
        <v>0.57766895084711389</v>
      </c>
      <c r="M94" s="79"/>
      <c r="N94" s="85">
        <f t="shared" si="4"/>
        <v>0.19593365064946561</v>
      </c>
    </row>
    <row r="95" spans="2:14" x14ac:dyDescent="0.25">
      <c r="B95">
        <f t="shared" si="5"/>
        <v>86</v>
      </c>
      <c r="C95">
        <v>-2405</v>
      </c>
      <c r="D95">
        <v>-2199.9999999999991</v>
      </c>
      <c r="E95">
        <v>1800.0000000000007</v>
      </c>
      <c r="F95">
        <v>-200</v>
      </c>
      <c r="G95">
        <v>1021.2894628275527</v>
      </c>
      <c r="J95" s="86">
        <f t="shared" si="3"/>
        <v>1.5423714280407968E-2</v>
      </c>
      <c r="K95" s="79"/>
      <c r="L95" s="72">
        <v>0.58075177680911894</v>
      </c>
      <c r="M95" s="79"/>
      <c r="N95" s="85">
        <f t="shared" si="4"/>
        <v>0.20381707834779503</v>
      </c>
    </row>
    <row r="96" spans="2:14" x14ac:dyDescent="0.25">
      <c r="B96">
        <f t="shared" si="5"/>
        <v>87</v>
      </c>
      <c r="C96">
        <v>-4025.0000000000009</v>
      </c>
      <c r="D96">
        <v>-2199.9999999999991</v>
      </c>
      <c r="E96">
        <v>1800.0000000000007</v>
      </c>
      <c r="F96">
        <v>-200</v>
      </c>
      <c r="G96">
        <v>1021.326382731487</v>
      </c>
      <c r="J96" s="86">
        <f t="shared" si="3"/>
        <v>9.0150221459787855E-5</v>
      </c>
      <c r="K96" s="79"/>
      <c r="L96" s="72">
        <v>0.58224191726373187</v>
      </c>
      <c r="M96" s="79"/>
      <c r="N96" s="85">
        <f t="shared" si="4"/>
        <v>0.20763219334322716</v>
      </c>
    </row>
    <row r="97" spans="2:14" x14ac:dyDescent="0.25">
      <c r="B97">
        <f t="shared" si="5"/>
        <v>88</v>
      </c>
      <c r="C97">
        <v>2235</v>
      </c>
      <c r="D97">
        <v>-1800.0000000000007</v>
      </c>
      <c r="E97">
        <v>2199.9999999999991</v>
      </c>
      <c r="F97">
        <v>200</v>
      </c>
      <c r="G97">
        <v>1020.8249680746919</v>
      </c>
      <c r="J97" s="86">
        <f t="shared" si="3"/>
        <v>0.97689585734437989</v>
      </c>
      <c r="K97" s="79"/>
      <c r="L97" s="72">
        <v>0.59594570558666005</v>
      </c>
      <c r="M97" s="79"/>
      <c r="N97" s="85">
        <f t="shared" si="4"/>
        <v>0.24286679557892146</v>
      </c>
    </row>
    <row r="98" spans="2:14" x14ac:dyDescent="0.25">
      <c r="B98">
        <f t="shared" si="5"/>
        <v>89</v>
      </c>
      <c r="C98">
        <v>880.00000000000011</v>
      </c>
      <c r="D98">
        <v>-1820.0000000000002</v>
      </c>
      <c r="E98">
        <v>2179.9999999999995</v>
      </c>
      <c r="F98">
        <v>200</v>
      </c>
      <c r="G98">
        <v>1020.903452968997</v>
      </c>
      <c r="J98" s="86">
        <f t="shared" si="3"/>
        <v>0.74731896079134685</v>
      </c>
      <c r="K98" s="79"/>
      <c r="L98" s="72">
        <v>0.61410586716187532</v>
      </c>
      <c r="M98" s="79"/>
      <c r="N98" s="85">
        <f t="shared" si="4"/>
        <v>0.29003656341018935</v>
      </c>
    </row>
    <row r="99" spans="2:14" x14ac:dyDescent="0.25">
      <c r="B99">
        <f t="shared" si="5"/>
        <v>90</v>
      </c>
      <c r="C99">
        <v>-835.00000000000011</v>
      </c>
      <c r="D99">
        <v>-1820.0000000000002</v>
      </c>
      <c r="E99">
        <v>2179.9999999999995</v>
      </c>
      <c r="F99">
        <v>200</v>
      </c>
      <c r="G99">
        <v>1020.7602898501881</v>
      </c>
      <c r="J99" s="86">
        <f t="shared" si="3"/>
        <v>0.15530328128276838</v>
      </c>
      <c r="K99" s="79"/>
      <c r="L99" s="72">
        <v>0.62227987863376644</v>
      </c>
      <c r="M99" s="79"/>
      <c r="N99" s="85">
        <f t="shared" si="4"/>
        <v>0.31147408260723708</v>
      </c>
    </row>
    <row r="100" spans="2:14" x14ac:dyDescent="0.25">
      <c r="B100">
        <f t="shared" si="5"/>
        <v>91</v>
      </c>
      <c r="C100">
        <v>720.00000000000011</v>
      </c>
      <c r="D100">
        <v>-2260</v>
      </c>
      <c r="E100">
        <v>1740.0000000000002</v>
      </c>
      <c r="F100">
        <v>-250</v>
      </c>
      <c r="G100">
        <v>1021.3441973589248</v>
      </c>
      <c r="J100" s="86">
        <f t="shared" si="3"/>
        <v>0.82887496426226748</v>
      </c>
      <c r="K100" s="79"/>
      <c r="L100" s="72">
        <v>0.62336229159764645</v>
      </c>
      <c r="M100" s="79"/>
      <c r="N100" s="85">
        <f t="shared" si="4"/>
        <v>0.31432341416750553</v>
      </c>
    </row>
    <row r="101" spans="2:14" x14ac:dyDescent="0.25">
      <c r="B101">
        <f t="shared" si="5"/>
        <v>92</v>
      </c>
      <c r="C101">
        <v>716.00000000000023</v>
      </c>
      <c r="D101">
        <v>-1980.0000000000005</v>
      </c>
      <c r="E101">
        <v>2019.9999999999995</v>
      </c>
      <c r="F101">
        <v>0</v>
      </c>
      <c r="G101">
        <v>1020.6411705083632</v>
      </c>
      <c r="J101" s="86">
        <f t="shared" si="3"/>
        <v>0.75851066189241034</v>
      </c>
      <c r="K101" s="79"/>
      <c r="L101" s="72">
        <v>0.62558339184830336</v>
      </c>
      <c r="M101" s="79"/>
      <c r="N101" s="85">
        <f t="shared" si="4"/>
        <v>0.32017824171758624</v>
      </c>
    </row>
    <row r="102" spans="2:14" x14ac:dyDescent="0.25">
      <c r="B102">
        <f t="shared" si="5"/>
        <v>93</v>
      </c>
      <c r="C102">
        <v>-543</v>
      </c>
      <c r="D102">
        <v>-2039.9999999999991</v>
      </c>
      <c r="E102">
        <v>1960.0000000000009</v>
      </c>
      <c r="F102">
        <v>0</v>
      </c>
      <c r="G102">
        <v>1020.5429395729866</v>
      </c>
      <c r="J102" s="86">
        <f t="shared" si="3"/>
        <v>0.29733885285975298</v>
      </c>
      <c r="K102" s="79"/>
      <c r="L102" s="72">
        <v>0.63344745015252646</v>
      </c>
      <c r="M102" s="79"/>
      <c r="N102" s="85">
        <f t="shared" si="4"/>
        <v>0.34099798363395895</v>
      </c>
    </row>
    <row r="103" spans="2:14" x14ac:dyDescent="0.25">
      <c r="B103">
        <f t="shared" si="5"/>
        <v>94</v>
      </c>
      <c r="C103">
        <v>-2916.0000000000009</v>
      </c>
      <c r="D103">
        <v>-2379.9999999999991</v>
      </c>
      <c r="E103">
        <v>1620.0000000000009</v>
      </c>
      <c r="F103">
        <v>-400</v>
      </c>
      <c r="G103">
        <v>1021.1516108383714</v>
      </c>
      <c r="J103" s="86">
        <f t="shared" si="3"/>
        <v>6.8720126081110427E-3</v>
      </c>
      <c r="K103" s="79"/>
      <c r="L103" s="72">
        <v>0.63964938348048983</v>
      </c>
      <c r="M103" s="79"/>
      <c r="N103" s="85">
        <f t="shared" si="4"/>
        <v>0.35752176805250135</v>
      </c>
    </row>
    <row r="104" spans="2:14" x14ac:dyDescent="0.25">
      <c r="B104">
        <f t="shared" si="5"/>
        <v>95</v>
      </c>
      <c r="C104">
        <v>855.00000000000023</v>
      </c>
      <c r="D104">
        <v>-2179.9999999999995</v>
      </c>
      <c r="E104">
        <v>1820.0000000000002</v>
      </c>
      <c r="F104">
        <v>-200</v>
      </c>
      <c r="G104">
        <v>1020.428568863667</v>
      </c>
      <c r="J104" s="86">
        <f t="shared" si="3"/>
        <v>0.84940370922369091</v>
      </c>
      <c r="K104" s="79"/>
      <c r="L104" s="72">
        <v>0.65856533325713551</v>
      </c>
      <c r="M104" s="79"/>
      <c r="N104" s="85">
        <f t="shared" si="4"/>
        <v>0.40855081300518381</v>
      </c>
    </row>
    <row r="105" spans="2:14" x14ac:dyDescent="0.25">
      <c r="B105">
        <f t="shared" si="5"/>
        <v>96</v>
      </c>
      <c r="C105">
        <v>-1793.0000000000002</v>
      </c>
      <c r="D105">
        <v>-1839.9999999999998</v>
      </c>
      <c r="E105">
        <v>2160</v>
      </c>
      <c r="F105">
        <v>200</v>
      </c>
      <c r="G105">
        <v>1020.4600064045262</v>
      </c>
      <c r="J105" s="86">
        <f t="shared" si="3"/>
        <v>2.5407382004951861E-2</v>
      </c>
      <c r="K105" s="79"/>
      <c r="L105" s="72">
        <v>0.66074746218204528</v>
      </c>
      <c r="M105" s="79"/>
      <c r="N105" s="85">
        <f t="shared" si="4"/>
        <v>0.41450394891120917</v>
      </c>
    </row>
    <row r="106" spans="2:14" x14ac:dyDescent="0.25">
      <c r="B106">
        <f t="shared" si="5"/>
        <v>97</v>
      </c>
      <c r="C106">
        <v>-648.00000000000023</v>
      </c>
      <c r="D106">
        <v>-1980.0000000000005</v>
      </c>
      <c r="E106">
        <v>2019.9999999999995</v>
      </c>
      <c r="F106">
        <v>0</v>
      </c>
      <c r="G106">
        <v>1021.0253669924876</v>
      </c>
      <c r="J106" s="86">
        <f t="shared" si="3"/>
        <v>0.26282635833666734</v>
      </c>
      <c r="K106" s="79"/>
      <c r="L106" s="72">
        <v>0.66712633310886293</v>
      </c>
      <c r="M106" s="79"/>
      <c r="N106" s="85">
        <f t="shared" si="4"/>
        <v>0.43199185387786077</v>
      </c>
    </row>
    <row r="107" spans="2:14" x14ac:dyDescent="0.25">
      <c r="B107">
        <f t="shared" si="5"/>
        <v>98</v>
      </c>
      <c r="C107">
        <v>-640</v>
      </c>
      <c r="D107">
        <v>-1959.9999999999991</v>
      </c>
      <c r="E107">
        <v>2040.0000000000009</v>
      </c>
      <c r="F107">
        <v>0</v>
      </c>
      <c r="G107">
        <v>1021.3093853527271</v>
      </c>
      <c r="J107" s="86">
        <f t="shared" si="3"/>
        <v>0.26544547468465096</v>
      </c>
      <c r="K107" s="79"/>
      <c r="L107" s="72">
        <v>0.67027587651793508</v>
      </c>
      <c r="M107" s="79"/>
      <c r="N107" s="85">
        <f t="shared" si="4"/>
        <v>0.44067507029128178</v>
      </c>
    </row>
    <row r="108" spans="2:14" x14ac:dyDescent="0.25">
      <c r="B108">
        <f t="shared" si="5"/>
        <v>99</v>
      </c>
      <c r="C108">
        <v>318.00000000000006</v>
      </c>
      <c r="D108">
        <v>-1980.0000000000005</v>
      </c>
      <c r="E108">
        <v>2019.9999999999995</v>
      </c>
      <c r="F108">
        <v>0</v>
      </c>
      <c r="G108">
        <v>1020.9517188015681</v>
      </c>
      <c r="J108" s="86">
        <f t="shared" si="3"/>
        <v>0.62227987863376644</v>
      </c>
      <c r="K108" s="79"/>
      <c r="L108" s="72">
        <v>0.67074412864742328</v>
      </c>
      <c r="M108" s="79"/>
      <c r="N108" s="85">
        <f t="shared" si="4"/>
        <v>0.44196885620504855</v>
      </c>
    </row>
    <row r="109" spans="2:14" x14ac:dyDescent="0.25">
      <c r="B109">
        <f t="shared" si="5"/>
        <v>100</v>
      </c>
      <c r="C109">
        <v>0</v>
      </c>
      <c r="D109">
        <v>-2019.9999999999995</v>
      </c>
      <c r="E109">
        <v>1980.0000000000005</v>
      </c>
      <c r="F109">
        <v>0</v>
      </c>
      <c r="G109">
        <v>1020.6874242938615</v>
      </c>
      <c r="J109" s="86">
        <f t="shared" si="3"/>
        <v>0.5</v>
      </c>
      <c r="K109" s="79"/>
      <c r="L109" s="72">
        <v>0.67099276833566446</v>
      </c>
      <c r="M109" s="79"/>
      <c r="N109" s="85">
        <f t="shared" si="4"/>
        <v>0.4426561511600704</v>
      </c>
    </row>
    <row r="110" spans="2:14" x14ac:dyDescent="0.25">
      <c r="B110">
        <f t="shared" si="5"/>
        <v>101</v>
      </c>
      <c r="C110">
        <v>660</v>
      </c>
      <c r="D110">
        <v>-2099.9999999999995</v>
      </c>
      <c r="E110">
        <v>1900.0000000000005</v>
      </c>
      <c r="F110">
        <v>-100</v>
      </c>
      <c r="G110">
        <v>1021.397243836557</v>
      </c>
      <c r="J110" s="86">
        <f t="shared" si="3"/>
        <v>0.7715855874554074</v>
      </c>
      <c r="K110" s="79"/>
      <c r="L110" s="72">
        <v>0.68445550541468103</v>
      </c>
      <c r="M110" s="79"/>
      <c r="N110" s="85">
        <f t="shared" si="4"/>
        <v>0.48019465213086021</v>
      </c>
    </row>
    <row r="111" spans="2:14" x14ac:dyDescent="0.25">
      <c r="B111">
        <f t="shared" si="5"/>
        <v>102</v>
      </c>
      <c r="C111">
        <v>156.99999999999997</v>
      </c>
      <c r="D111">
        <v>-1839.9999999999998</v>
      </c>
      <c r="E111">
        <v>2160</v>
      </c>
      <c r="F111">
        <v>150</v>
      </c>
      <c r="G111">
        <v>1021.1113106574356</v>
      </c>
      <c r="J111" s="86">
        <f t="shared" si="3"/>
        <v>0.50273483807386909</v>
      </c>
      <c r="K111" s="79"/>
      <c r="L111" s="72">
        <v>0.70996402653585133</v>
      </c>
      <c r="M111" s="79"/>
      <c r="N111" s="85">
        <f t="shared" si="4"/>
        <v>0.55327963047885509</v>
      </c>
    </row>
    <row r="112" spans="2:14" x14ac:dyDescent="0.25">
      <c r="B112">
        <f t="shared" si="5"/>
        <v>103</v>
      </c>
      <c r="C112">
        <v>-1976.0000000000002</v>
      </c>
      <c r="D112">
        <v>-2099.9999999999995</v>
      </c>
      <c r="E112">
        <v>1900.0000000000005</v>
      </c>
      <c r="F112">
        <v>-100</v>
      </c>
      <c r="G112">
        <v>1020.996315772391</v>
      </c>
      <c r="J112" s="86">
        <f t="shared" si="3"/>
        <v>3.3073889682986267E-2</v>
      </c>
      <c r="K112" s="79"/>
      <c r="L112" s="72">
        <v>0.71378286835773463</v>
      </c>
      <c r="M112" s="79"/>
      <c r="N112" s="85">
        <f t="shared" si="4"/>
        <v>0.56447007066707311</v>
      </c>
    </row>
    <row r="113" spans="2:14" x14ac:dyDescent="0.25">
      <c r="B113">
        <f t="shared" si="5"/>
        <v>104</v>
      </c>
      <c r="C113">
        <v>-1159.9999999999998</v>
      </c>
      <c r="D113">
        <v>-2140.0000000000005</v>
      </c>
      <c r="E113">
        <v>1859.9999999999995</v>
      </c>
      <c r="F113">
        <v>-150</v>
      </c>
      <c r="G113">
        <v>1021.0987074290704</v>
      </c>
      <c r="J113" s="86">
        <f t="shared" si="3"/>
        <v>0.16129961844336152</v>
      </c>
      <c r="K113" s="79"/>
      <c r="L113" s="72">
        <v>0.72760653129501351</v>
      </c>
      <c r="M113" s="79"/>
      <c r="N113" s="85">
        <f t="shared" si="4"/>
        <v>0.60559016107277586</v>
      </c>
    </row>
    <row r="114" spans="2:14" x14ac:dyDescent="0.25">
      <c r="B114">
        <f t="shared" si="5"/>
        <v>105</v>
      </c>
      <c r="C114">
        <v>0</v>
      </c>
      <c r="D114">
        <v>-2200.0000000000009</v>
      </c>
      <c r="E114">
        <v>1799.9999999999989</v>
      </c>
      <c r="F114">
        <v>-200</v>
      </c>
      <c r="G114">
        <v>1020.7537058440732</v>
      </c>
      <c r="J114" s="86">
        <f t="shared" si="3"/>
        <v>0.57766895084711389</v>
      </c>
      <c r="K114" s="79"/>
      <c r="L114" s="72">
        <v>0.74294273294824498</v>
      </c>
      <c r="M114" s="79"/>
      <c r="N114" s="85">
        <f t="shared" si="4"/>
        <v>0.65244439303135859</v>
      </c>
    </row>
    <row r="115" spans="2:14" x14ac:dyDescent="0.25">
      <c r="B115">
        <f t="shared" si="5"/>
        <v>106</v>
      </c>
      <c r="C115">
        <v>-1260</v>
      </c>
      <c r="D115">
        <v>-2300.0000000000009</v>
      </c>
      <c r="E115">
        <v>1699.9999999999993</v>
      </c>
      <c r="F115">
        <v>-300</v>
      </c>
      <c r="G115">
        <v>1020.8971600407926</v>
      </c>
      <c r="J115" s="86">
        <f t="shared" si="3"/>
        <v>0.17351919199717081</v>
      </c>
      <c r="K115" s="79"/>
      <c r="L115" s="72">
        <v>0.74731896079134685</v>
      </c>
      <c r="M115" s="79"/>
      <c r="N115" s="85">
        <f t="shared" si="4"/>
        <v>0.66607669708866213</v>
      </c>
    </row>
    <row r="116" spans="2:14" x14ac:dyDescent="0.25">
      <c r="B116">
        <f t="shared" si="5"/>
        <v>107</v>
      </c>
      <c r="C116">
        <v>-730.00000000000023</v>
      </c>
      <c r="D116">
        <v>-2120.0000000000009</v>
      </c>
      <c r="E116">
        <v>1879.9999999999991</v>
      </c>
      <c r="F116">
        <v>-100</v>
      </c>
      <c r="G116">
        <v>1020.4107714829759</v>
      </c>
      <c r="J116" s="86">
        <f t="shared" si="3"/>
        <v>0.26848598133313373</v>
      </c>
      <c r="K116" s="79"/>
      <c r="L116" s="72">
        <v>0.75851066189241034</v>
      </c>
      <c r="M116" s="79"/>
      <c r="N116" s="85">
        <f t="shared" si="4"/>
        <v>0.70151980998706265</v>
      </c>
    </row>
    <row r="117" spans="2:14" x14ac:dyDescent="0.25">
      <c r="B117">
        <f t="shared" si="5"/>
        <v>108</v>
      </c>
      <c r="C117">
        <v>-952</v>
      </c>
      <c r="D117">
        <v>-2200.0000000000009</v>
      </c>
      <c r="E117">
        <v>1799.9999999999989</v>
      </c>
      <c r="F117">
        <v>-200</v>
      </c>
      <c r="G117">
        <v>1020.7059296930206</v>
      </c>
      <c r="J117" s="86">
        <f t="shared" si="3"/>
        <v>0.23063871489789795</v>
      </c>
      <c r="K117" s="79"/>
      <c r="L117" s="72">
        <v>0.76693647053260006</v>
      </c>
      <c r="M117" s="79"/>
      <c r="N117" s="85">
        <f t="shared" si="4"/>
        <v>0.72879501896103882</v>
      </c>
    </row>
    <row r="118" spans="2:14" x14ac:dyDescent="0.25">
      <c r="B118">
        <f t="shared" si="5"/>
        <v>109</v>
      </c>
      <c r="C118">
        <v>-260.00000000000006</v>
      </c>
      <c r="D118">
        <v>-2119.9999999999991</v>
      </c>
      <c r="E118">
        <v>1880.0000000000007</v>
      </c>
      <c r="F118">
        <v>-100</v>
      </c>
      <c r="G118">
        <v>1020.4824017454914</v>
      </c>
      <c r="J118" s="86">
        <f t="shared" si="3"/>
        <v>0.43770573154514308</v>
      </c>
      <c r="K118" s="79"/>
      <c r="L118" s="72">
        <v>0.77028181864570899</v>
      </c>
      <c r="M118" s="79"/>
      <c r="N118" s="85">
        <f t="shared" si="4"/>
        <v>0.73977527709600022</v>
      </c>
    </row>
    <row r="119" spans="2:14" x14ac:dyDescent="0.25">
      <c r="B119">
        <f t="shared" si="5"/>
        <v>110</v>
      </c>
      <c r="C119">
        <v>-395.99999999999994</v>
      </c>
      <c r="D119">
        <v>-2039.9999999999991</v>
      </c>
      <c r="E119">
        <v>1960.0000000000009</v>
      </c>
      <c r="F119">
        <v>0</v>
      </c>
      <c r="G119">
        <v>1020.7754991624168</v>
      </c>
      <c r="J119" s="86">
        <f t="shared" si="3"/>
        <v>0.34903009007916541</v>
      </c>
      <c r="K119" s="79"/>
      <c r="L119" s="72">
        <v>0.7715855874554074</v>
      </c>
      <c r="M119" s="79"/>
      <c r="N119" s="85">
        <f t="shared" si="4"/>
        <v>0.74407876522683736</v>
      </c>
    </row>
    <row r="120" spans="2:14" x14ac:dyDescent="0.25">
      <c r="B120">
        <f t="shared" si="5"/>
        <v>111</v>
      </c>
      <c r="C120">
        <v>1128.0000000000005</v>
      </c>
      <c r="D120">
        <v>-1819.9999999999984</v>
      </c>
      <c r="E120">
        <v>2180.0000000000014</v>
      </c>
      <c r="F120">
        <v>200</v>
      </c>
      <c r="G120">
        <v>1021.1658586064541</v>
      </c>
      <c r="J120" s="86">
        <f t="shared" si="3"/>
        <v>0.81826296129773923</v>
      </c>
      <c r="K120" s="79"/>
      <c r="L120" s="72">
        <v>0.8069107324947733</v>
      </c>
      <c r="M120" s="79"/>
      <c r="N120" s="85">
        <f t="shared" si="4"/>
        <v>0.86656839793310547</v>
      </c>
    </row>
    <row r="121" spans="2:14" x14ac:dyDescent="0.25">
      <c r="B121">
        <f t="shared" si="5"/>
        <v>112</v>
      </c>
      <c r="C121">
        <v>2123</v>
      </c>
      <c r="D121">
        <v>-2000</v>
      </c>
      <c r="E121">
        <v>2000</v>
      </c>
      <c r="F121">
        <v>0</v>
      </c>
      <c r="G121">
        <v>1020.7850190878817</v>
      </c>
      <c r="J121" s="86">
        <f t="shared" si="3"/>
        <v>0.98122677023281657</v>
      </c>
      <c r="K121" s="79"/>
      <c r="L121" s="72">
        <v>0.81826296129773923</v>
      </c>
      <c r="M121" s="79"/>
      <c r="N121" s="85">
        <f t="shared" si="4"/>
        <v>0.90876520418182338</v>
      </c>
    </row>
    <row r="122" spans="2:14" x14ac:dyDescent="0.25">
      <c r="B122">
        <f t="shared" si="5"/>
        <v>113</v>
      </c>
      <c r="C122">
        <v>1656.0000000000002</v>
      </c>
      <c r="D122">
        <v>-1939.9999999999995</v>
      </c>
      <c r="E122">
        <v>2060.0000000000005</v>
      </c>
      <c r="F122">
        <v>0</v>
      </c>
      <c r="G122">
        <v>1020.7806042196127</v>
      </c>
      <c r="J122" s="86">
        <f t="shared" si="3"/>
        <v>0.94762913847060282</v>
      </c>
      <c r="K122" s="79"/>
      <c r="L122" s="72">
        <v>0.82037401571912705</v>
      </c>
      <c r="M122" s="79"/>
      <c r="N122" s="85">
        <f t="shared" si="4"/>
        <v>0.91679138368174107</v>
      </c>
    </row>
    <row r="123" spans="2:14" x14ac:dyDescent="0.25">
      <c r="B123">
        <f t="shared" si="5"/>
        <v>114</v>
      </c>
      <c r="C123">
        <v>-2806.0000000000005</v>
      </c>
      <c r="D123">
        <v>-2320.0000000000005</v>
      </c>
      <c r="E123">
        <v>1679.9999999999998</v>
      </c>
      <c r="F123">
        <v>-300</v>
      </c>
      <c r="G123">
        <v>1020.7907313261035</v>
      </c>
      <c r="J123" s="86">
        <f t="shared" si="3"/>
        <v>7.0450212243516035E-3</v>
      </c>
      <c r="K123" s="79"/>
      <c r="L123" s="72">
        <v>0.82887496426226748</v>
      </c>
      <c r="M123" s="79"/>
      <c r="N123" s="85">
        <f t="shared" si="4"/>
        <v>0.9497288010332906</v>
      </c>
    </row>
    <row r="124" spans="2:14" x14ac:dyDescent="0.25">
      <c r="B124">
        <f t="shared" si="5"/>
        <v>115</v>
      </c>
      <c r="C124">
        <v>-2200</v>
      </c>
      <c r="D124">
        <v>-2240</v>
      </c>
      <c r="E124">
        <v>1759.9999999999998</v>
      </c>
      <c r="F124">
        <v>-250</v>
      </c>
      <c r="G124">
        <v>1020.5116018395701</v>
      </c>
      <c r="J124" s="86">
        <f t="shared" si="3"/>
        <v>2.8014738779093981E-2</v>
      </c>
      <c r="K124" s="79"/>
      <c r="L124" s="72">
        <v>0.84940370922369091</v>
      </c>
      <c r="M124" s="79"/>
      <c r="N124" s="85">
        <f t="shared" si="4"/>
        <v>1.0338793250122627</v>
      </c>
    </row>
    <row r="125" spans="2:14" x14ac:dyDescent="0.25">
      <c r="B125">
        <f t="shared" si="5"/>
        <v>116</v>
      </c>
      <c r="C125">
        <v>327.00000000000011</v>
      </c>
      <c r="D125">
        <v>-1980.0000000000005</v>
      </c>
      <c r="E125">
        <v>2019.9999999999995</v>
      </c>
      <c r="F125">
        <v>0</v>
      </c>
      <c r="G125">
        <v>1021.306127005442</v>
      </c>
      <c r="J125" s="86">
        <f t="shared" si="3"/>
        <v>0.62558339184830336</v>
      </c>
      <c r="K125" s="79"/>
      <c r="L125" s="72">
        <v>0.88550137397975814</v>
      </c>
      <c r="M125" s="79"/>
      <c r="N125" s="85">
        <f t="shared" si="4"/>
        <v>1.2029459116946781</v>
      </c>
    </row>
    <row r="126" spans="2:14" x14ac:dyDescent="0.25">
      <c r="B126">
        <f t="shared" si="5"/>
        <v>117</v>
      </c>
      <c r="C126">
        <v>-226.00000000000006</v>
      </c>
      <c r="D126">
        <v>-2080</v>
      </c>
      <c r="E126">
        <v>1920</v>
      </c>
      <c r="F126">
        <v>-100</v>
      </c>
      <c r="G126">
        <v>1021.4039922519605</v>
      </c>
      <c r="J126" s="86">
        <f t="shared" si="3"/>
        <v>0.45091116891615879</v>
      </c>
      <c r="K126" s="79"/>
      <c r="L126" s="72">
        <v>0.89032967078680414</v>
      </c>
      <c r="M126" s="79"/>
      <c r="N126" s="85">
        <f t="shared" si="4"/>
        <v>1.2282832450458927</v>
      </c>
    </row>
    <row r="127" spans="2:14" x14ac:dyDescent="0.25">
      <c r="B127">
        <f t="shared" si="5"/>
        <v>118</v>
      </c>
      <c r="C127">
        <v>-444.00000000000011</v>
      </c>
      <c r="D127">
        <v>-1960.0000000000002</v>
      </c>
      <c r="E127">
        <v>2039.9999999999998</v>
      </c>
      <c r="F127">
        <v>0</v>
      </c>
      <c r="G127">
        <v>1021.0487628880802</v>
      </c>
      <c r="J127" s="86">
        <f t="shared" si="3"/>
        <v>0.33183674047975709</v>
      </c>
      <c r="K127" s="79"/>
      <c r="L127" s="72">
        <v>0.89433607783276869</v>
      </c>
      <c r="M127" s="79"/>
      <c r="N127" s="85">
        <f t="shared" si="4"/>
        <v>1.2499225410003258</v>
      </c>
    </row>
    <row r="128" spans="2:14" x14ac:dyDescent="0.25">
      <c r="B128">
        <f t="shared" si="5"/>
        <v>119</v>
      </c>
      <c r="C128">
        <v>-2392</v>
      </c>
      <c r="D128">
        <v>-2140.0000000000005</v>
      </c>
      <c r="E128">
        <v>1859.9999999999995</v>
      </c>
      <c r="F128">
        <v>-150</v>
      </c>
      <c r="G128">
        <v>1020.925765836362</v>
      </c>
      <c r="J128" s="86">
        <f t="shared" si="3"/>
        <v>1.4044323583688189E-2</v>
      </c>
      <c r="K128" s="79"/>
      <c r="L128" s="72">
        <v>0.94762913847060282</v>
      </c>
      <c r="M128" s="79"/>
      <c r="N128" s="85">
        <f t="shared" si="4"/>
        <v>1.6222878776835818</v>
      </c>
    </row>
    <row r="129" spans="2:14" x14ac:dyDescent="0.25">
      <c r="B129">
        <f t="shared" si="5"/>
        <v>120</v>
      </c>
      <c r="C129">
        <v>321.00000000000011</v>
      </c>
      <c r="D129">
        <v>-2060.0000000000005</v>
      </c>
      <c r="E129">
        <v>1939.9999999999995</v>
      </c>
      <c r="F129">
        <v>0</v>
      </c>
      <c r="G129">
        <v>1021.2411342316889</v>
      </c>
      <c r="J129" s="86">
        <f t="shared" si="3"/>
        <v>0.62336229159764645</v>
      </c>
      <c r="K129" s="79"/>
      <c r="L129" s="72">
        <v>0.96686399260768929</v>
      </c>
      <c r="M129" s="79"/>
      <c r="N129" s="85">
        <f t="shared" si="4"/>
        <v>1.8365793724296657</v>
      </c>
    </row>
    <row r="130" spans="2:14" x14ac:dyDescent="0.25">
      <c r="B130">
        <f t="shared" si="5"/>
        <v>121</v>
      </c>
      <c r="C130">
        <v>108</v>
      </c>
      <c r="D130">
        <v>-2019.9999999999995</v>
      </c>
      <c r="E130">
        <v>1980.0000000000005</v>
      </c>
      <c r="F130">
        <v>0</v>
      </c>
      <c r="G130">
        <v>1020.8024811970748</v>
      </c>
      <c r="J130" s="86">
        <f t="shared" si="3"/>
        <v>0.54212913086075964</v>
      </c>
      <c r="K130" s="79"/>
      <c r="L130" s="72">
        <v>0.97689585734437989</v>
      </c>
      <c r="M130" s="79"/>
      <c r="N130" s="85">
        <f t="shared" si="4"/>
        <v>1.993485723451762</v>
      </c>
    </row>
    <row r="131" spans="2:14" x14ac:dyDescent="0.25">
      <c r="B131">
        <f t="shared" si="5"/>
        <v>122</v>
      </c>
      <c r="C131">
        <v>-214.00000000000006</v>
      </c>
      <c r="D131">
        <v>-1980.0000000000005</v>
      </c>
      <c r="E131">
        <v>2019.9999999999995</v>
      </c>
      <c r="F131">
        <v>0</v>
      </c>
      <c r="G131">
        <v>1021.1616456595726</v>
      </c>
      <c r="J131" s="86">
        <f t="shared" si="3"/>
        <v>0.41700350021762922</v>
      </c>
      <c r="K131" s="79"/>
      <c r="L131" s="72">
        <v>0.97945468288570581</v>
      </c>
      <c r="M131" s="79"/>
      <c r="N131" s="85">
        <f t="shared" si="4"/>
        <v>2.042614301673964</v>
      </c>
    </row>
    <row r="132" spans="2:14" x14ac:dyDescent="0.25">
      <c r="B132">
        <f t="shared" si="5"/>
        <v>123</v>
      </c>
      <c r="C132">
        <v>-1552.0000000000002</v>
      </c>
      <c r="D132">
        <v>-2200</v>
      </c>
      <c r="E132">
        <v>1800</v>
      </c>
      <c r="F132">
        <v>-200</v>
      </c>
      <c r="G132">
        <v>1021.2449417962481</v>
      </c>
      <c r="J132" s="86">
        <f t="shared" si="3"/>
        <v>9.2772386423675884E-2</v>
      </c>
      <c r="K132" s="79"/>
      <c r="L132" s="72">
        <v>0.98054298800463346</v>
      </c>
      <c r="M132" s="79"/>
      <c r="N132" s="85">
        <f t="shared" si="4"/>
        <v>2.0650948778223821</v>
      </c>
    </row>
    <row r="133" spans="2:14" x14ac:dyDescent="0.25">
      <c r="B133">
        <f t="shared" si="5"/>
        <v>124</v>
      </c>
      <c r="C133">
        <v>-816</v>
      </c>
      <c r="D133">
        <v>-2099.9999999999995</v>
      </c>
      <c r="E133">
        <v>1900.0000000000005</v>
      </c>
      <c r="F133">
        <v>-100</v>
      </c>
      <c r="G133">
        <v>1021.0172044022449</v>
      </c>
      <c r="J133" s="86">
        <f t="shared" si="3"/>
        <v>0.24156993505793883</v>
      </c>
      <c r="K133" s="79"/>
      <c r="L133" s="72">
        <v>0.98122677023281657</v>
      </c>
      <c r="M133" s="79"/>
      <c r="N133" s="85">
        <f t="shared" si="4"/>
        <v>2.079771901332367</v>
      </c>
    </row>
    <row r="134" spans="2:14" x14ac:dyDescent="0.25">
      <c r="B134">
        <f t="shared" si="5"/>
        <v>125</v>
      </c>
      <c r="C134">
        <v>212</v>
      </c>
      <c r="D134">
        <v>-2080</v>
      </c>
      <c r="E134">
        <v>1920</v>
      </c>
      <c r="F134">
        <v>0</v>
      </c>
      <c r="G134">
        <v>1021.0362689255635</v>
      </c>
      <c r="J134" s="86">
        <f t="shared" si="3"/>
        <v>0.58224191726373187</v>
      </c>
      <c r="K134" s="79"/>
      <c r="L134" s="75">
        <v>0.98339478196867203</v>
      </c>
      <c r="M134" s="79"/>
      <c r="N134" s="85">
        <f t="shared" si="4"/>
        <v>2.1295299938400256</v>
      </c>
    </row>
  </sheetData>
  <mergeCells count="2">
    <mergeCell ref="D8:G8"/>
    <mergeCell ref="J8:O8"/>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11DC6C-9CF8-486B-93CD-5163DC5D1D16}">
  <dimension ref="B1:T261"/>
  <sheetViews>
    <sheetView workbookViewId="0">
      <selection sqref="A1:XFD1048576"/>
    </sheetView>
  </sheetViews>
  <sheetFormatPr defaultColWidth="8.77734375" defaultRowHeight="13.2" x14ac:dyDescent="0.25"/>
  <cols>
    <col min="1" max="1" width="5.21875" customWidth="1"/>
    <col min="2" max="2" width="14" bestFit="1" customWidth="1"/>
    <col min="3" max="3" width="12.77734375" customWidth="1"/>
    <col min="4" max="4" width="10.5546875" customWidth="1"/>
    <col min="5" max="5" width="9.77734375" customWidth="1"/>
    <col min="6" max="6" width="13.5546875" customWidth="1"/>
    <col min="7" max="7" width="13.77734375" customWidth="1"/>
    <col min="8" max="8" width="6.21875" customWidth="1"/>
    <col min="9" max="9" width="5" customWidth="1"/>
    <col min="10" max="10" width="9.44140625" customWidth="1"/>
    <col min="11" max="11" width="14.21875" customWidth="1"/>
    <col min="12" max="12" width="10.21875" bestFit="1" customWidth="1"/>
    <col min="13" max="13" width="14.77734375" customWidth="1"/>
    <col min="14" max="15" width="10.21875" bestFit="1" customWidth="1"/>
    <col min="16" max="16" width="14.21875" bestFit="1" customWidth="1"/>
    <col min="17" max="17" width="22.21875" customWidth="1"/>
    <col min="19" max="19" width="21.77734375" bestFit="1" customWidth="1"/>
    <col min="20" max="20" width="21.77734375" customWidth="1"/>
    <col min="23" max="23" width="30.5546875" bestFit="1" customWidth="1"/>
    <col min="24" max="24" width="11.5546875" bestFit="1" customWidth="1"/>
  </cols>
  <sheetData>
    <row r="1" spans="2:20" ht="15.6" x14ac:dyDescent="0.3">
      <c r="B1" s="63" t="s">
        <v>134</v>
      </c>
      <c r="N1" s="87" t="s">
        <v>135</v>
      </c>
    </row>
    <row r="3" spans="2:20" ht="14.4" x14ac:dyDescent="0.3">
      <c r="B3" s="64" t="s">
        <v>136</v>
      </c>
    </row>
    <row r="5" spans="2:20" ht="14.4" x14ac:dyDescent="0.3">
      <c r="B5" s="64" t="s">
        <v>137</v>
      </c>
    </row>
    <row r="8" spans="2:20" ht="14.4" x14ac:dyDescent="0.3">
      <c r="B8" s="88" t="s">
        <v>138</v>
      </c>
      <c r="J8" s="89" t="s">
        <v>139</v>
      </c>
    </row>
    <row r="9" spans="2:20" ht="14.4" x14ac:dyDescent="0.3">
      <c r="O9" s="64" t="s">
        <v>140</v>
      </c>
    </row>
    <row r="10" spans="2:20" ht="29.55" customHeight="1" x14ac:dyDescent="0.3">
      <c r="B10" t="s">
        <v>141</v>
      </c>
      <c r="C10" t="s">
        <v>142</v>
      </c>
      <c r="D10" t="s">
        <v>143</v>
      </c>
      <c r="E10" t="s">
        <v>144</v>
      </c>
      <c r="F10" s="33" t="s">
        <v>145</v>
      </c>
      <c r="G10" s="33" t="s">
        <v>146</v>
      </c>
      <c r="J10" s="90" t="s">
        <v>147</v>
      </c>
      <c r="K10" s="90" t="s">
        <v>148</v>
      </c>
      <c r="L10" s="90" t="s">
        <v>149</v>
      </c>
      <c r="M10" s="90" t="s">
        <v>150</v>
      </c>
      <c r="O10" s="89" t="s">
        <v>151</v>
      </c>
      <c r="T10" s="91"/>
    </row>
    <row r="11" spans="2:20" x14ac:dyDescent="0.25">
      <c r="B11" s="92">
        <v>45233</v>
      </c>
      <c r="C11" s="93">
        <v>148.30000000000001</v>
      </c>
      <c r="D11" s="93">
        <v>151.94</v>
      </c>
      <c r="E11" s="93">
        <v>148.61000000000001</v>
      </c>
      <c r="F11" s="94">
        <v>3.3904009143253888E-3</v>
      </c>
      <c r="G11" s="94">
        <v>1.6458683065316136E-2</v>
      </c>
      <c r="H11" s="93"/>
      <c r="I11" s="95">
        <f>I10+1</f>
        <v>1</v>
      </c>
      <c r="J11" s="96"/>
      <c r="K11" s="97"/>
      <c r="L11" s="96"/>
      <c r="M11" s="97"/>
      <c r="O11" t="s">
        <v>152</v>
      </c>
      <c r="P11" s="83"/>
      <c r="Q11" s="85"/>
      <c r="R11" t="s">
        <v>153</v>
      </c>
      <c r="S11" s="83"/>
      <c r="T11" s="85"/>
    </row>
    <row r="12" spans="2:20" x14ac:dyDescent="0.25">
      <c r="B12" s="92">
        <v>45202</v>
      </c>
      <c r="C12" s="93">
        <v>148.5</v>
      </c>
      <c r="D12" s="93">
        <v>150.94</v>
      </c>
      <c r="E12" s="93">
        <v>147.61000000000001</v>
      </c>
      <c r="F12" s="94">
        <v>3.3904009143253888E-3</v>
      </c>
      <c r="G12" s="94">
        <v>1.6458683065316136E-2</v>
      </c>
      <c r="H12" s="93"/>
      <c r="I12" s="95">
        <f>I11+1</f>
        <v>2</v>
      </c>
      <c r="J12" s="96"/>
      <c r="K12" s="97"/>
      <c r="L12" s="96"/>
      <c r="M12" s="97"/>
      <c r="P12" s="71"/>
      <c r="Q12" s="73"/>
      <c r="S12" s="71"/>
      <c r="T12" s="73"/>
    </row>
    <row r="13" spans="2:20" x14ac:dyDescent="0.25">
      <c r="B13" s="92">
        <v>45172</v>
      </c>
      <c r="C13" s="93">
        <v>150.59</v>
      </c>
      <c r="D13" s="93">
        <v>154.54</v>
      </c>
      <c r="E13" s="93">
        <v>150.22999999999999</v>
      </c>
      <c r="F13" s="94">
        <v>3.3904009143253888E-3</v>
      </c>
      <c r="G13" s="94">
        <v>1.6458683065316136E-2</v>
      </c>
      <c r="H13" s="93"/>
      <c r="I13" s="95">
        <f t="shared" ref="I13:I76" si="0">I12+1</f>
        <v>3</v>
      </c>
      <c r="J13" s="96"/>
      <c r="K13" s="97"/>
      <c r="L13" s="96"/>
      <c r="M13" s="97"/>
      <c r="P13" s="71"/>
      <c r="Q13" s="73"/>
      <c r="S13" s="71"/>
      <c r="T13" s="73"/>
    </row>
    <row r="14" spans="2:20" x14ac:dyDescent="0.25">
      <c r="B14" s="92">
        <v>45141</v>
      </c>
      <c r="C14" s="93">
        <v>152.87</v>
      </c>
      <c r="D14" s="93">
        <v>153.47</v>
      </c>
      <c r="E14" s="93">
        <v>151.83000000000001</v>
      </c>
      <c r="F14" s="94">
        <v>3.3904009143253888E-3</v>
      </c>
      <c r="G14" s="94">
        <v>1.6458683065316136E-2</v>
      </c>
      <c r="H14" s="93"/>
      <c r="I14" s="95">
        <f t="shared" si="0"/>
        <v>4</v>
      </c>
      <c r="J14" s="96"/>
      <c r="K14" s="97"/>
      <c r="L14" s="96"/>
      <c r="M14" s="97"/>
      <c r="P14" s="74"/>
      <c r="Q14" s="76"/>
      <c r="S14" s="74"/>
      <c r="T14" s="76"/>
    </row>
    <row r="15" spans="2:20" ht="14.4" x14ac:dyDescent="0.3">
      <c r="B15" s="92">
        <v>45110</v>
      </c>
      <c r="C15" s="93">
        <v>151.6</v>
      </c>
      <c r="D15" s="93">
        <v>154.03</v>
      </c>
      <c r="E15" s="93">
        <v>151.13</v>
      </c>
      <c r="F15" s="94">
        <v>3.3904009143253888E-3</v>
      </c>
      <c r="G15" s="94">
        <v>1.6458683065316136E-2</v>
      </c>
      <c r="H15" s="93"/>
      <c r="I15" s="95">
        <f t="shared" si="0"/>
        <v>5</v>
      </c>
      <c r="J15" s="96"/>
      <c r="K15" s="97"/>
      <c r="L15" s="96"/>
      <c r="M15" s="97"/>
      <c r="T15" s="98"/>
    </row>
    <row r="16" spans="2:20" ht="14.4" x14ac:dyDescent="0.3">
      <c r="B16" s="92">
        <v>45080</v>
      </c>
      <c r="C16" s="93">
        <v>153.83000000000001</v>
      </c>
      <c r="D16" s="93">
        <v>156.30000000000001</v>
      </c>
      <c r="E16" s="93">
        <v>153.46</v>
      </c>
      <c r="F16" s="94">
        <v>3.3904009143253888E-3</v>
      </c>
      <c r="G16" s="94">
        <v>1.6458683065316136E-2</v>
      </c>
      <c r="H16" s="93"/>
      <c r="I16" s="95">
        <f t="shared" si="0"/>
        <v>6</v>
      </c>
      <c r="J16" s="96"/>
      <c r="K16" s="97"/>
      <c r="L16" s="96"/>
      <c r="M16" s="97"/>
      <c r="O16" s="89" t="s">
        <v>154</v>
      </c>
    </row>
    <row r="17" spans="2:20" x14ac:dyDescent="0.25">
      <c r="B17" s="92">
        <v>44988</v>
      </c>
      <c r="C17" s="93">
        <v>151.03</v>
      </c>
      <c r="D17" s="93">
        <v>151.11000000000001</v>
      </c>
      <c r="E17" s="93">
        <v>147.33000000000001</v>
      </c>
      <c r="F17" s="94">
        <v>3.3904009143253888E-3</v>
      </c>
      <c r="G17" s="94">
        <v>1.6458683065316136E-2</v>
      </c>
      <c r="H17" s="93"/>
      <c r="I17" s="95">
        <f t="shared" si="0"/>
        <v>7</v>
      </c>
      <c r="J17" s="96"/>
      <c r="K17" s="97"/>
      <c r="L17" s="96"/>
      <c r="M17" s="97"/>
      <c r="O17" s="83"/>
      <c r="P17" s="84"/>
      <c r="Q17" s="84"/>
      <c r="R17" s="84"/>
      <c r="S17" s="84"/>
      <c r="T17" s="85"/>
    </row>
    <row r="18" spans="2:20" x14ac:dyDescent="0.25">
      <c r="B18" s="92">
        <v>44960</v>
      </c>
      <c r="C18" s="93">
        <v>145.91</v>
      </c>
      <c r="D18" s="93">
        <v>146.71</v>
      </c>
      <c r="E18" s="93">
        <v>143.9</v>
      </c>
      <c r="F18" s="94">
        <v>3.3904009143253888E-3</v>
      </c>
      <c r="G18" s="94">
        <v>1.6458683065316136E-2</v>
      </c>
      <c r="H18" s="93"/>
      <c r="I18" s="95">
        <f t="shared" si="0"/>
        <v>8</v>
      </c>
      <c r="J18" s="96"/>
      <c r="K18" s="97"/>
      <c r="L18" s="96"/>
      <c r="M18" s="97"/>
      <c r="O18" s="71"/>
      <c r="P18" s="72"/>
      <c r="Q18" s="72"/>
      <c r="R18" s="72"/>
      <c r="S18" s="72"/>
      <c r="T18" s="73"/>
    </row>
    <row r="19" spans="2:20" x14ac:dyDescent="0.25">
      <c r="B19" s="92">
        <v>44929</v>
      </c>
      <c r="C19" s="93">
        <v>145.31</v>
      </c>
      <c r="D19" s="93">
        <v>147.22999999999999</v>
      </c>
      <c r="E19" s="93">
        <v>145.01</v>
      </c>
      <c r="F19" s="94">
        <v>3.3904009143253888E-3</v>
      </c>
      <c r="G19" s="94">
        <v>1.6458683065316136E-2</v>
      </c>
      <c r="H19" s="93"/>
      <c r="I19" s="95">
        <f t="shared" si="0"/>
        <v>9</v>
      </c>
      <c r="J19" s="96"/>
      <c r="K19" s="97"/>
      <c r="L19" s="96"/>
      <c r="M19" s="97"/>
      <c r="O19" s="71"/>
      <c r="P19" s="72"/>
      <c r="Q19" s="72"/>
      <c r="R19" s="72"/>
      <c r="S19" s="72"/>
      <c r="T19" s="73"/>
    </row>
    <row r="20" spans="2:20" x14ac:dyDescent="0.25">
      <c r="B20" s="92" t="s">
        <v>155</v>
      </c>
      <c r="C20" s="93">
        <v>147.41</v>
      </c>
      <c r="D20" s="93">
        <v>149.08000000000001</v>
      </c>
      <c r="E20" s="93">
        <v>146.83000000000001</v>
      </c>
      <c r="F20" s="94">
        <v>3.3904009143253888E-3</v>
      </c>
      <c r="G20" s="94">
        <v>1.6458683065316136E-2</v>
      </c>
      <c r="H20" s="93"/>
      <c r="I20" s="95">
        <f t="shared" si="0"/>
        <v>10</v>
      </c>
      <c r="J20" s="96"/>
      <c r="K20" s="97"/>
      <c r="L20" s="96"/>
      <c r="M20" s="97"/>
      <c r="O20" s="71"/>
      <c r="P20" s="72"/>
      <c r="Q20" s="72"/>
      <c r="R20" s="72"/>
      <c r="S20" s="72"/>
      <c r="T20" s="73"/>
    </row>
    <row r="21" spans="2:20" x14ac:dyDescent="0.25">
      <c r="B21" s="92" t="s">
        <v>156</v>
      </c>
      <c r="C21" s="93">
        <v>147.91999999999999</v>
      </c>
      <c r="D21" s="93">
        <v>149.16999999999999</v>
      </c>
      <c r="E21" s="93">
        <v>147.44999999999999</v>
      </c>
      <c r="F21" s="94">
        <v>3.3904009143253888E-3</v>
      </c>
      <c r="G21" s="94">
        <v>1.6458683065316136E-2</v>
      </c>
      <c r="H21" s="93"/>
      <c r="I21" s="95">
        <f t="shared" si="0"/>
        <v>11</v>
      </c>
      <c r="J21" s="96"/>
      <c r="K21" s="97"/>
      <c r="L21" s="96"/>
      <c r="M21" s="97"/>
      <c r="O21" s="71"/>
      <c r="P21" s="72"/>
      <c r="Q21" s="72"/>
      <c r="R21" s="72"/>
      <c r="S21" s="72"/>
      <c r="T21" s="73"/>
    </row>
    <row r="22" spans="2:20" ht="15" customHeight="1" x14ac:dyDescent="0.25">
      <c r="B22" s="92" t="s">
        <v>157</v>
      </c>
      <c r="C22" s="93">
        <v>146.71</v>
      </c>
      <c r="D22" s="93">
        <v>147.19</v>
      </c>
      <c r="E22" s="93">
        <v>145.72</v>
      </c>
      <c r="F22" s="94">
        <v>3.3904009143253888E-3</v>
      </c>
      <c r="G22" s="94">
        <v>1.6458683065316136E-2</v>
      </c>
      <c r="H22" s="93"/>
      <c r="I22" s="95">
        <f t="shared" si="0"/>
        <v>12</v>
      </c>
      <c r="J22" s="96"/>
      <c r="K22" s="97"/>
      <c r="L22" s="96"/>
      <c r="M22" s="97"/>
      <c r="O22" s="71"/>
      <c r="P22" s="72"/>
      <c r="Q22" s="72"/>
      <c r="R22" s="72"/>
      <c r="S22" s="72"/>
      <c r="T22" s="73"/>
    </row>
    <row r="23" spans="2:20" x14ac:dyDescent="0.25">
      <c r="B23" s="92" t="s">
        <v>158</v>
      </c>
      <c r="C23" s="93">
        <v>149.4</v>
      </c>
      <c r="D23" s="93">
        <v>150.34</v>
      </c>
      <c r="E23" s="93">
        <v>147.24</v>
      </c>
      <c r="F23" s="94">
        <v>3.3904009143253888E-3</v>
      </c>
      <c r="G23" s="94">
        <v>1.6458683065316136E-2</v>
      </c>
      <c r="H23" s="93"/>
      <c r="I23" s="95">
        <f t="shared" si="0"/>
        <v>13</v>
      </c>
      <c r="J23" s="96"/>
      <c r="K23" s="97"/>
      <c r="L23" s="96"/>
      <c r="M23" s="97"/>
      <c r="O23" s="74"/>
      <c r="P23" s="75"/>
      <c r="Q23" s="75"/>
      <c r="R23" s="75"/>
      <c r="S23" s="75"/>
      <c r="T23" s="76"/>
    </row>
    <row r="24" spans="2:20" x14ac:dyDescent="0.25">
      <c r="B24" s="92" t="s">
        <v>159</v>
      </c>
      <c r="C24" s="93">
        <v>148.91</v>
      </c>
      <c r="D24" s="93">
        <v>149.94999999999999</v>
      </c>
      <c r="E24" s="93">
        <v>147.16</v>
      </c>
      <c r="F24" s="94">
        <v>3.3904009143253888E-3</v>
      </c>
      <c r="G24" s="94">
        <v>1.6458683065316136E-2</v>
      </c>
      <c r="H24" s="93"/>
      <c r="I24" s="95">
        <f t="shared" si="0"/>
        <v>14</v>
      </c>
      <c r="J24" s="96"/>
      <c r="K24" s="97"/>
      <c r="L24" s="96"/>
      <c r="M24" s="97"/>
    </row>
    <row r="25" spans="2:20" x14ac:dyDescent="0.25">
      <c r="B25" s="92" t="s">
        <v>160</v>
      </c>
      <c r="C25" s="93">
        <v>148.47999999999999</v>
      </c>
      <c r="D25" s="93">
        <v>151.30000000000001</v>
      </c>
      <c r="E25" s="93">
        <v>148.41</v>
      </c>
      <c r="F25" s="94">
        <v>3.3904009143253888E-3</v>
      </c>
      <c r="G25" s="94">
        <v>1.6458683065316136E-2</v>
      </c>
      <c r="H25" s="93"/>
      <c r="I25" s="95">
        <f t="shared" si="0"/>
        <v>15</v>
      </c>
      <c r="J25" s="96"/>
      <c r="K25" s="97"/>
      <c r="L25" s="96"/>
      <c r="M25" s="97"/>
    </row>
    <row r="26" spans="2:20" x14ac:dyDescent="0.25">
      <c r="B26" s="92" t="s">
        <v>161</v>
      </c>
      <c r="C26" s="93">
        <v>152.55000000000001</v>
      </c>
      <c r="D26" s="93">
        <v>153</v>
      </c>
      <c r="E26" s="93">
        <v>150.85</v>
      </c>
      <c r="F26" s="94">
        <v>3.3904009143253888E-3</v>
      </c>
      <c r="G26" s="94">
        <v>1.6458683065316136E-2</v>
      </c>
      <c r="H26" s="93"/>
      <c r="I26" s="95">
        <f t="shared" si="0"/>
        <v>16</v>
      </c>
      <c r="J26" s="96"/>
      <c r="K26" s="97"/>
      <c r="L26" s="96"/>
      <c r="M26" s="97"/>
    </row>
    <row r="27" spans="2:20" x14ac:dyDescent="0.25">
      <c r="B27" s="92" t="s">
        <v>162</v>
      </c>
      <c r="C27" s="93">
        <v>153.71</v>
      </c>
      <c r="D27" s="93">
        <v>156.33000000000001</v>
      </c>
      <c r="E27" s="93">
        <v>153.35</v>
      </c>
      <c r="F27" s="94">
        <v>3.3904009143253888E-3</v>
      </c>
      <c r="G27" s="94">
        <v>1.6458683065316136E-2</v>
      </c>
      <c r="H27" s="93"/>
      <c r="I27" s="95">
        <f t="shared" si="0"/>
        <v>17</v>
      </c>
      <c r="J27" s="96"/>
      <c r="K27" s="97"/>
      <c r="L27" s="96"/>
      <c r="M27" s="97"/>
    </row>
    <row r="28" spans="2:20" x14ac:dyDescent="0.25">
      <c r="B28" s="92" t="s">
        <v>163</v>
      </c>
      <c r="C28" s="93">
        <v>155.33000000000001</v>
      </c>
      <c r="D28" s="93">
        <v>155.5</v>
      </c>
      <c r="E28" s="93">
        <v>152.88</v>
      </c>
      <c r="F28" s="94">
        <v>3.3904009143253888E-3</v>
      </c>
      <c r="G28" s="94">
        <v>1.6458683065316136E-2</v>
      </c>
      <c r="H28" s="93"/>
      <c r="I28" s="95">
        <f t="shared" si="0"/>
        <v>18</v>
      </c>
      <c r="J28" s="96"/>
      <c r="K28" s="97"/>
      <c r="L28" s="96"/>
      <c r="M28" s="97"/>
    </row>
    <row r="29" spans="2:20" x14ac:dyDescent="0.25">
      <c r="B29" s="92" t="s">
        <v>164</v>
      </c>
      <c r="C29" s="93">
        <v>153.19999999999999</v>
      </c>
      <c r="D29" s="93">
        <v>153.77000000000001</v>
      </c>
      <c r="E29" s="93">
        <v>150.86000000000001</v>
      </c>
      <c r="F29" s="94">
        <v>3.3904009143253888E-3</v>
      </c>
      <c r="G29" s="94">
        <v>1.6458683065316136E-2</v>
      </c>
      <c r="H29" s="93"/>
      <c r="I29" s="95">
        <f t="shared" si="0"/>
        <v>19</v>
      </c>
      <c r="J29" s="96"/>
      <c r="K29" s="97"/>
      <c r="L29" s="96"/>
      <c r="M29" s="97"/>
    </row>
    <row r="30" spans="2:20" x14ac:dyDescent="0.25">
      <c r="B30" s="92" t="s">
        <v>165</v>
      </c>
      <c r="C30" s="93">
        <v>153.85</v>
      </c>
      <c r="D30" s="93">
        <v>154.26</v>
      </c>
      <c r="E30" s="93">
        <v>150.91999999999999</v>
      </c>
      <c r="F30" s="94">
        <v>3.3904009143253888E-3</v>
      </c>
      <c r="G30" s="94">
        <v>1.6458683065316136E-2</v>
      </c>
      <c r="H30" s="93"/>
      <c r="I30" s="95">
        <f t="shared" si="0"/>
        <v>20</v>
      </c>
      <c r="J30" s="96"/>
      <c r="K30" s="97"/>
      <c r="L30" s="96"/>
      <c r="M30" s="97"/>
    </row>
    <row r="31" spans="2:20" x14ac:dyDescent="0.25">
      <c r="B31" s="92">
        <v>45201</v>
      </c>
      <c r="C31" s="93">
        <v>151.01</v>
      </c>
      <c r="D31" s="93">
        <v>151.34</v>
      </c>
      <c r="E31" s="93">
        <v>149.22</v>
      </c>
      <c r="F31" s="94">
        <v>3.3904009143253888E-3</v>
      </c>
      <c r="G31" s="94">
        <v>1.6458683065316136E-2</v>
      </c>
      <c r="H31" s="93"/>
      <c r="I31" s="95">
        <f t="shared" si="0"/>
        <v>21</v>
      </c>
      <c r="J31" s="96"/>
      <c r="K31" s="97"/>
      <c r="L31" s="96"/>
      <c r="M31" s="97"/>
    </row>
    <row r="32" spans="2:20" x14ac:dyDescent="0.25">
      <c r="B32" s="92">
        <v>45171</v>
      </c>
      <c r="C32" s="93">
        <v>150.87</v>
      </c>
      <c r="D32" s="93">
        <v>154.33000000000001</v>
      </c>
      <c r="E32" s="93">
        <v>150.41999999999999</v>
      </c>
      <c r="F32" s="94">
        <v>3.3904009143253888E-3</v>
      </c>
      <c r="G32" s="94">
        <v>1.6458683065316136E-2</v>
      </c>
      <c r="H32" s="93"/>
      <c r="I32" s="95">
        <f t="shared" si="0"/>
        <v>22</v>
      </c>
      <c r="J32" s="96"/>
      <c r="K32" s="97"/>
      <c r="L32" s="96"/>
      <c r="M32" s="97"/>
    </row>
    <row r="33" spans="2:13" x14ac:dyDescent="0.25">
      <c r="B33" s="92">
        <v>45140</v>
      </c>
      <c r="C33" s="93">
        <v>151.91999999999999</v>
      </c>
      <c r="D33" s="93">
        <v>154.58000000000001</v>
      </c>
      <c r="E33" s="93">
        <v>151.16999999999999</v>
      </c>
      <c r="F33" s="94">
        <v>3.3904009143253888E-3</v>
      </c>
      <c r="G33" s="94">
        <v>1.6458683065316136E-2</v>
      </c>
      <c r="H33" s="93"/>
      <c r="I33" s="95">
        <f t="shared" si="0"/>
        <v>23</v>
      </c>
      <c r="J33" s="96"/>
      <c r="K33" s="97"/>
      <c r="L33" s="96"/>
      <c r="M33" s="97"/>
    </row>
    <row r="34" spans="2:13" x14ac:dyDescent="0.25">
      <c r="B34" s="92">
        <v>45109</v>
      </c>
      <c r="C34" s="93">
        <v>154.65</v>
      </c>
      <c r="D34" s="93">
        <v>155.22999999999999</v>
      </c>
      <c r="E34" s="93">
        <v>150.63999999999999</v>
      </c>
      <c r="F34" s="94">
        <v>3.3904009143253888E-3</v>
      </c>
      <c r="G34" s="94">
        <v>1.6458683065316136E-2</v>
      </c>
      <c r="H34" s="93"/>
      <c r="I34" s="95">
        <f t="shared" si="0"/>
        <v>24</v>
      </c>
      <c r="J34" s="96"/>
      <c r="K34" s="97"/>
      <c r="L34" s="96"/>
      <c r="M34" s="97"/>
    </row>
    <row r="35" spans="2:13" x14ac:dyDescent="0.25">
      <c r="B35" s="92">
        <v>45079</v>
      </c>
      <c r="C35" s="93">
        <v>151.72999999999999</v>
      </c>
      <c r="D35" s="93">
        <v>153.1</v>
      </c>
      <c r="E35" s="93">
        <v>150.78</v>
      </c>
      <c r="F35" s="94">
        <v>3.3904009143253888E-3</v>
      </c>
      <c r="G35" s="94">
        <v>1.6458683065316136E-2</v>
      </c>
      <c r="H35" s="93"/>
      <c r="I35" s="95">
        <f t="shared" si="0"/>
        <v>25</v>
      </c>
      <c r="J35" s="96"/>
      <c r="K35" s="97"/>
      <c r="L35" s="96"/>
      <c r="M35" s="97"/>
    </row>
    <row r="36" spans="2:13" x14ac:dyDescent="0.25">
      <c r="B36" s="92">
        <v>44987</v>
      </c>
      <c r="C36" s="93">
        <v>154.5</v>
      </c>
      <c r="D36" s="93">
        <v>157.38</v>
      </c>
      <c r="E36" s="93">
        <v>147.83000000000001</v>
      </c>
      <c r="F36" s="94">
        <v>3.3904009143253888E-3</v>
      </c>
      <c r="G36" s="94">
        <v>1.6458683065316136E-2</v>
      </c>
      <c r="H36" s="93"/>
      <c r="I36" s="95">
        <f t="shared" si="0"/>
        <v>26</v>
      </c>
      <c r="J36" s="96"/>
      <c r="K36" s="97"/>
      <c r="L36" s="96"/>
      <c r="M36" s="97"/>
    </row>
    <row r="37" spans="2:13" x14ac:dyDescent="0.25">
      <c r="B37" s="92">
        <v>44959</v>
      </c>
      <c r="C37" s="93">
        <v>150.82</v>
      </c>
      <c r="D37" s="93">
        <v>151.18</v>
      </c>
      <c r="E37" s="93">
        <v>148.16999999999999</v>
      </c>
      <c r="F37" s="94">
        <v>3.3904009143253888E-3</v>
      </c>
      <c r="G37" s="94">
        <v>1.6458683065316136E-2</v>
      </c>
      <c r="H37" s="93"/>
      <c r="I37" s="95">
        <f t="shared" si="0"/>
        <v>27</v>
      </c>
      <c r="J37" s="96"/>
      <c r="K37" s="97"/>
      <c r="L37" s="96"/>
      <c r="M37" s="97"/>
    </row>
    <row r="38" spans="2:13" x14ac:dyDescent="0.25">
      <c r="B38" s="92">
        <v>44928</v>
      </c>
      <c r="C38" s="93">
        <v>145.43</v>
      </c>
      <c r="D38" s="93">
        <v>146.61000000000001</v>
      </c>
      <c r="E38" s="93">
        <v>141.32</v>
      </c>
      <c r="F38" s="94">
        <v>3.3904009143253888E-3</v>
      </c>
      <c r="G38" s="94">
        <v>1.6458683065316136E-2</v>
      </c>
      <c r="H38" s="93"/>
      <c r="I38" s="95">
        <f t="shared" si="0"/>
        <v>28</v>
      </c>
      <c r="J38" s="96"/>
      <c r="K38" s="97"/>
      <c r="L38" s="96"/>
      <c r="M38" s="97"/>
    </row>
    <row r="39" spans="2:13" x14ac:dyDescent="0.25">
      <c r="B39" s="92" t="s">
        <v>166</v>
      </c>
      <c r="C39" s="93">
        <v>144.29</v>
      </c>
      <c r="D39" s="93">
        <v>144.34</v>
      </c>
      <c r="E39" s="93">
        <v>142.28</v>
      </c>
      <c r="F39" s="94">
        <v>3.3904009143253888E-3</v>
      </c>
      <c r="G39" s="94">
        <v>1.6458683065316136E-2</v>
      </c>
      <c r="H39" s="93"/>
      <c r="I39" s="95">
        <f t="shared" si="0"/>
        <v>29</v>
      </c>
      <c r="J39" s="96"/>
      <c r="K39" s="97"/>
      <c r="L39" s="96"/>
      <c r="M39" s="97"/>
    </row>
    <row r="40" spans="2:13" x14ac:dyDescent="0.25">
      <c r="B40" s="92" t="s">
        <v>167</v>
      </c>
      <c r="C40" s="93">
        <v>143</v>
      </c>
      <c r="D40" s="93">
        <v>145.55000000000001</v>
      </c>
      <c r="E40" s="93">
        <v>142.85</v>
      </c>
      <c r="F40" s="94">
        <v>3.3904009143253888E-3</v>
      </c>
      <c r="G40" s="94">
        <v>1.6458683065316136E-2</v>
      </c>
      <c r="H40" s="93"/>
      <c r="I40" s="95">
        <f t="shared" si="0"/>
        <v>30</v>
      </c>
      <c r="J40" s="96"/>
      <c r="K40" s="97"/>
      <c r="L40" s="96"/>
      <c r="M40" s="97"/>
    </row>
    <row r="41" spans="2:13" x14ac:dyDescent="0.25">
      <c r="B41" s="92" t="s">
        <v>168</v>
      </c>
      <c r="C41" s="93">
        <v>145.93</v>
      </c>
      <c r="D41" s="93">
        <v>147.22999999999999</v>
      </c>
      <c r="E41" s="93">
        <v>143.08000000000001</v>
      </c>
      <c r="F41" s="94">
        <v>3.3904009143253888E-3</v>
      </c>
      <c r="G41" s="94">
        <v>1.6458683065316136E-2</v>
      </c>
      <c r="H41" s="93"/>
      <c r="I41" s="95">
        <f t="shared" si="0"/>
        <v>31</v>
      </c>
      <c r="J41" s="96"/>
      <c r="K41" s="97"/>
      <c r="L41" s="96"/>
      <c r="M41" s="97"/>
    </row>
    <row r="42" spans="2:13" x14ac:dyDescent="0.25">
      <c r="B42" s="92" t="s">
        <v>169</v>
      </c>
      <c r="C42" s="93">
        <v>143.96</v>
      </c>
      <c r="D42" s="93">
        <v>144.25</v>
      </c>
      <c r="E42" s="93">
        <v>141.9</v>
      </c>
      <c r="F42" s="94">
        <v>3.3904009143253888E-3</v>
      </c>
      <c r="G42" s="94">
        <v>1.6458683065316136E-2</v>
      </c>
      <c r="H42" s="93"/>
      <c r="I42" s="95">
        <f t="shared" si="0"/>
        <v>32</v>
      </c>
      <c r="J42" s="96"/>
      <c r="K42" s="97"/>
      <c r="L42" s="96"/>
      <c r="M42" s="97"/>
    </row>
    <row r="43" spans="2:13" x14ac:dyDescent="0.25">
      <c r="B43" s="92" t="s">
        <v>170</v>
      </c>
      <c r="C43" s="93">
        <v>141.86000000000001</v>
      </c>
      <c r="D43" s="93">
        <v>142.43</v>
      </c>
      <c r="E43" s="93">
        <v>138.81</v>
      </c>
      <c r="F43" s="94">
        <v>3.3904009143253888E-3</v>
      </c>
      <c r="G43" s="94">
        <v>1.6458683065316136E-2</v>
      </c>
      <c r="H43" s="93"/>
      <c r="I43" s="95">
        <f t="shared" si="0"/>
        <v>33</v>
      </c>
      <c r="J43" s="96"/>
      <c r="K43" s="97"/>
      <c r="L43" s="96"/>
      <c r="M43" s="97"/>
    </row>
    <row r="44" spans="2:13" x14ac:dyDescent="0.25">
      <c r="B44" s="92" t="s">
        <v>171</v>
      </c>
      <c r="C44" s="93">
        <v>142.53</v>
      </c>
      <c r="D44" s="93">
        <v>143.16</v>
      </c>
      <c r="E44" s="93">
        <v>140.30000000000001</v>
      </c>
      <c r="F44" s="94">
        <v>3.3904009143253888E-3</v>
      </c>
      <c r="G44" s="94">
        <v>1.6458683065316136E-2</v>
      </c>
      <c r="H44" s="93"/>
      <c r="I44" s="95">
        <f t="shared" si="0"/>
        <v>34</v>
      </c>
      <c r="J44" s="96"/>
      <c r="K44" s="97"/>
      <c r="L44" s="96"/>
      <c r="M44" s="97"/>
    </row>
    <row r="45" spans="2:13" x14ac:dyDescent="0.25">
      <c r="B45" s="92" t="s">
        <v>172</v>
      </c>
      <c r="C45" s="93">
        <v>141.11000000000001</v>
      </c>
      <c r="D45" s="93">
        <v>143.32</v>
      </c>
      <c r="E45" s="93">
        <v>137.9</v>
      </c>
      <c r="F45" s="94">
        <v>3.3904009143253888E-3</v>
      </c>
      <c r="G45" s="94">
        <v>1.6458683065316136E-2</v>
      </c>
      <c r="H45" s="93"/>
      <c r="I45" s="95">
        <f t="shared" si="0"/>
        <v>35</v>
      </c>
      <c r="J45" s="96"/>
      <c r="K45" s="97"/>
      <c r="L45" s="96"/>
      <c r="M45" s="97"/>
    </row>
    <row r="46" spans="2:13" x14ac:dyDescent="0.25">
      <c r="B46" s="92" t="s">
        <v>173</v>
      </c>
      <c r="C46" s="93">
        <v>137.87</v>
      </c>
      <c r="D46" s="93">
        <v>138.02000000000001</v>
      </c>
      <c r="E46" s="93">
        <v>134.22</v>
      </c>
      <c r="F46" s="94">
        <v>3.3904009143253888E-3</v>
      </c>
      <c r="G46" s="94">
        <v>1.6458683065316136E-2</v>
      </c>
      <c r="H46" s="93"/>
      <c r="I46" s="95">
        <f t="shared" si="0"/>
        <v>36</v>
      </c>
      <c r="J46" s="96"/>
      <c r="K46" s="97"/>
      <c r="L46" s="96"/>
      <c r="M46" s="97"/>
    </row>
    <row r="47" spans="2:13" x14ac:dyDescent="0.25">
      <c r="B47" s="92" t="s">
        <v>174</v>
      </c>
      <c r="C47" s="93">
        <v>135.27000000000001</v>
      </c>
      <c r="D47" s="93">
        <v>136.25</v>
      </c>
      <c r="E47" s="93">
        <v>133.77000000000001</v>
      </c>
      <c r="F47" s="94">
        <v>3.3904009143253888E-3</v>
      </c>
      <c r="G47" s="94">
        <v>1.6458683065316136E-2</v>
      </c>
      <c r="H47" s="93"/>
      <c r="I47" s="95">
        <f t="shared" si="0"/>
        <v>37</v>
      </c>
      <c r="J47" s="96"/>
      <c r="K47" s="97"/>
      <c r="L47" s="96"/>
      <c r="M47" s="97"/>
    </row>
    <row r="48" spans="2:13" x14ac:dyDescent="0.25">
      <c r="B48" s="92" t="s">
        <v>175</v>
      </c>
      <c r="C48" s="93">
        <v>135.21</v>
      </c>
      <c r="D48" s="93">
        <v>138.61000000000001</v>
      </c>
      <c r="E48" s="93">
        <v>135.03</v>
      </c>
      <c r="F48" s="94">
        <v>3.3904009143253888E-3</v>
      </c>
      <c r="G48" s="94">
        <v>1.6458683065316136E-2</v>
      </c>
      <c r="H48" s="93"/>
      <c r="I48" s="95">
        <f t="shared" si="0"/>
        <v>38</v>
      </c>
      <c r="J48" s="96"/>
      <c r="K48" s="97"/>
      <c r="L48" s="96"/>
      <c r="M48" s="97"/>
    </row>
    <row r="49" spans="2:13" x14ac:dyDescent="0.25">
      <c r="B49" s="92" t="s">
        <v>176</v>
      </c>
      <c r="C49" s="93">
        <v>135.94</v>
      </c>
      <c r="D49" s="93">
        <v>137.29</v>
      </c>
      <c r="E49" s="93">
        <v>134.13</v>
      </c>
      <c r="F49" s="94">
        <v>3.3904009143253888E-3</v>
      </c>
      <c r="G49" s="94">
        <v>1.6458683065316136E-2</v>
      </c>
      <c r="H49" s="93"/>
      <c r="I49" s="95">
        <f t="shared" si="0"/>
        <v>39</v>
      </c>
      <c r="J49" s="96"/>
      <c r="K49" s="97"/>
      <c r="L49" s="96"/>
      <c r="M49" s="97"/>
    </row>
    <row r="50" spans="2:13" x14ac:dyDescent="0.25">
      <c r="B50" s="92" t="s">
        <v>177</v>
      </c>
      <c r="C50" s="93">
        <v>134.76</v>
      </c>
      <c r="D50" s="93">
        <v>134.91999999999999</v>
      </c>
      <c r="E50" s="93">
        <v>131.66</v>
      </c>
      <c r="F50" s="94">
        <v>3.3904009143253888E-3</v>
      </c>
      <c r="G50" s="94">
        <v>1.6458683065316136E-2</v>
      </c>
      <c r="H50" s="93"/>
      <c r="I50" s="95">
        <f t="shared" si="0"/>
        <v>40</v>
      </c>
      <c r="J50" s="96"/>
      <c r="K50" s="97"/>
      <c r="L50" s="96"/>
      <c r="M50" s="97"/>
    </row>
    <row r="51" spans="2:13" x14ac:dyDescent="0.25">
      <c r="B51" s="92">
        <v>45261</v>
      </c>
      <c r="C51" s="93">
        <v>133.41</v>
      </c>
      <c r="D51" s="93">
        <v>134.26</v>
      </c>
      <c r="E51" s="93">
        <v>131.44</v>
      </c>
      <c r="F51" s="94">
        <v>3.3904009143253888E-3</v>
      </c>
      <c r="G51" s="94">
        <v>1.6458683065316136E-2</v>
      </c>
      <c r="H51" s="93"/>
      <c r="I51" s="95">
        <f t="shared" si="0"/>
        <v>41</v>
      </c>
      <c r="J51" s="96"/>
      <c r="K51" s="97"/>
      <c r="L51" s="96"/>
      <c r="M51" s="97"/>
    </row>
    <row r="52" spans="2:13" x14ac:dyDescent="0.25">
      <c r="B52" s="92">
        <v>45231</v>
      </c>
      <c r="C52" s="93">
        <v>133.49</v>
      </c>
      <c r="D52" s="93">
        <v>133.51</v>
      </c>
      <c r="E52" s="93">
        <v>130.46</v>
      </c>
      <c r="F52" s="94">
        <v>3.3904009143253888E-3</v>
      </c>
      <c r="G52" s="94">
        <v>1.6458683065316136E-2</v>
      </c>
      <c r="H52" s="93"/>
      <c r="I52" s="95">
        <f t="shared" si="0"/>
        <v>42</v>
      </c>
      <c r="J52" s="96"/>
      <c r="K52" s="97"/>
      <c r="L52" s="96"/>
      <c r="M52" s="97"/>
    </row>
    <row r="53" spans="2:13" x14ac:dyDescent="0.25">
      <c r="B53" s="92">
        <v>45200</v>
      </c>
      <c r="C53" s="93">
        <v>130.72999999999999</v>
      </c>
      <c r="D53" s="93">
        <v>131.26</v>
      </c>
      <c r="E53" s="93">
        <v>128.12</v>
      </c>
      <c r="F53" s="94">
        <v>3.3904009143253888E-3</v>
      </c>
      <c r="G53" s="94">
        <v>1.6458683065316136E-2</v>
      </c>
      <c r="H53" s="93"/>
      <c r="I53" s="95">
        <f t="shared" si="0"/>
        <v>43</v>
      </c>
      <c r="J53" s="96"/>
      <c r="K53" s="97"/>
      <c r="L53" s="96"/>
      <c r="M53" s="97"/>
    </row>
    <row r="54" spans="2:13" x14ac:dyDescent="0.25">
      <c r="B54" s="92">
        <v>45170</v>
      </c>
      <c r="C54" s="93">
        <v>130.15</v>
      </c>
      <c r="D54" s="93">
        <v>133.41</v>
      </c>
      <c r="E54" s="93">
        <v>129.88999999999999</v>
      </c>
      <c r="F54" s="94">
        <v>3.3904009143253888E-3</v>
      </c>
      <c r="G54" s="94">
        <v>1.6458683065316136E-2</v>
      </c>
      <c r="H54" s="93"/>
      <c r="I54" s="95">
        <f t="shared" si="0"/>
        <v>44</v>
      </c>
      <c r="J54" s="96"/>
      <c r="K54" s="97"/>
      <c r="L54" s="96"/>
      <c r="M54" s="97"/>
    </row>
    <row r="55" spans="2:13" x14ac:dyDescent="0.25">
      <c r="B55" s="92">
        <v>45078</v>
      </c>
      <c r="C55" s="93">
        <v>129.62</v>
      </c>
      <c r="D55" s="93">
        <v>130.29</v>
      </c>
      <c r="E55" s="93">
        <v>124.89</v>
      </c>
      <c r="F55" s="94">
        <v>3.3904009143253888E-3</v>
      </c>
      <c r="G55" s="94">
        <v>1.6458683065316136E-2</v>
      </c>
      <c r="H55" s="93"/>
      <c r="I55" s="95">
        <f t="shared" si="0"/>
        <v>45</v>
      </c>
      <c r="J55" s="96"/>
      <c r="K55" s="97"/>
      <c r="L55" s="96"/>
      <c r="M55" s="97"/>
    </row>
    <row r="56" spans="2:13" x14ac:dyDescent="0.25">
      <c r="B56" s="92">
        <v>45047</v>
      </c>
      <c r="C56" s="93">
        <v>125.02</v>
      </c>
      <c r="D56" s="93">
        <v>127.77</v>
      </c>
      <c r="E56" s="93">
        <v>124.76</v>
      </c>
      <c r="F56" s="94">
        <v>3.3904009143253888E-3</v>
      </c>
      <c r="G56" s="94">
        <v>1.6458683065316136E-2</v>
      </c>
      <c r="H56" s="93"/>
      <c r="I56" s="95">
        <f t="shared" si="0"/>
        <v>46</v>
      </c>
      <c r="J56" s="96"/>
      <c r="K56" s="97"/>
      <c r="L56" s="96"/>
      <c r="M56" s="97"/>
    </row>
    <row r="57" spans="2:13" x14ac:dyDescent="0.25">
      <c r="B57" s="92">
        <v>45017</v>
      </c>
      <c r="C57" s="93">
        <v>126.36</v>
      </c>
      <c r="D57" s="93">
        <v>128.66</v>
      </c>
      <c r="E57" s="93">
        <v>125.08</v>
      </c>
      <c r="F57" s="94">
        <v>3.3904009143253888E-3</v>
      </c>
      <c r="G57" s="94">
        <v>1.6458683065316136E-2</v>
      </c>
      <c r="H57" s="93"/>
      <c r="I57" s="95">
        <f t="shared" si="0"/>
        <v>47</v>
      </c>
      <c r="J57" s="96"/>
      <c r="K57" s="97"/>
      <c r="L57" s="96"/>
      <c r="M57" s="97"/>
    </row>
    <row r="58" spans="2:13" x14ac:dyDescent="0.25">
      <c r="B58" s="92">
        <v>44986</v>
      </c>
      <c r="C58" s="93">
        <v>125.07</v>
      </c>
      <c r="D58" s="93">
        <v>130.9</v>
      </c>
      <c r="E58" s="93">
        <v>124.17</v>
      </c>
      <c r="F58" s="94">
        <v>3.3904009143253888E-3</v>
      </c>
      <c r="G58" s="94">
        <v>1.6458683065316136E-2</v>
      </c>
      <c r="H58" s="93"/>
      <c r="I58" s="95">
        <f t="shared" si="0"/>
        <v>48</v>
      </c>
      <c r="J58" s="96"/>
      <c r="K58" s="97"/>
      <c r="L58" s="96"/>
      <c r="M58" s="97"/>
    </row>
    <row r="59" spans="2:13" x14ac:dyDescent="0.25">
      <c r="B59" s="92" t="s">
        <v>178</v>
      </c>
      <c r="C59" s="93">
        <v>129.93</v>
      </c>
      <c r="D59" s="93">
        <v>129.94999999999999</v>
      </c>
      <c r="E59" s="93">
        <v>127.43</v>
      </c>
      <c r="F59" s="94">
        <v>3.3904009143253888E-3</v>
      </c>
      <c r="G59" s="94">
        <v>1.6458683065316136E-2</v>
      </c>
      <c r="H59" s="93"/>
      <c r="I59" s="95">
        <f t="shared" si="0"/>
        <v>49</v>
      </c>
      <c r="J59" s="96"/>
      <c r="K59" s="97"/>
      <c r="L59" s="96"/>
      <c r="M59" s="97"/>
    </row>
    <row r="60" spans="2:13" x14ac:dyDescent="0.25">
      <c r="B60" s="92" t="s">
        <v>179</v>
      </c>
      <c r="C60" s="93">
        <v>129.61000000000001</v>
      </c>
      <c r="D60" s="93">
        <v>130.47999999999999</v>
      </c>
      <c r="E60" s="93">
        <v>127.73</v>
      </c>
      <c r="F60" s="94">
        <v>3.3904009143253888E-3</v>
      </c>
      <c r="G60" s="94">
        <v>1.6458683065316136E-2</v>
      </c>
      <c r="H60" s="93"/>
      <c r="I60" s="95">
        <f t="shared" si="0"/>
        <v>50</v>
      </c>
      <c r="J60" s="96"/>
      <c r="K60" s="97"/>
      <c r="L60" s="96"/>
      <c r="M60" s="97"/>
    </row>
    <row r="61" spans="2:13" x14ac:dyDescent="0.25">
      <c r="B61" s="92" t="s">
        <v>180</v>
      </c>
      <c r="C61" s="93">
        <v>126.04</v>
      </c>
      <c r="D61" s="93">
        <v>131.03</v>
      </c>
      <c r="E61" s="93">
        <v>125.87</v>
      </c>
      <c r="F61" s="99">
        <v>-2.1148897142979207E-3</v>
      </c>
      <c r="G61" s="99">
        <v>2.5967361226204404E-2</v>
      </c>
      <c r="H61" s="93"/>
      <c r="I61" s="95">
        <f t="shared" si="0"/>
        <v>51</v>
      </c>
      <c r="J61" s="96"/>
      <c r="K61" s="97"/>
      <c r="L61" s="96"/>
      <c r="M61" s="97"/>
    </row>
    <row r="62" spans="2:13" x14ac:dyDescent="0.25">
      <c r="B62" s="92" t="s">
        <v>181</v>
      </c>
      <c r="C62" s="93">
        <v>130.03</v>
      </c>
      <c r="D62" s="93">
        <v>131.41</v>
      </c>
      <c r="E62" s="93">
        <v>128.72</v>
      </c>
      <c r="F62" s="99">
        <v>-2.1148897142979207E-3</v>
      </c>
      <c r="G62" s="99">
        <v>2.5967361226204404E-2</v>
      </c>
      <c r="H62" s="93"/>
      <c r="I62" s="95">
        <f t="shared" si="0"/>
        <v>52</v>
      </c>
      <c r="J62" s="96"/>
      <c r="K62" s="97"/>
      <c r="L62" s="96"/>
      <c r="M62" s="97"/>
    </row>
    <row r="63" spans="2:13" x14ac:dyDescent="0.25">
      <c r="B63" s="92" t="s">
        <v>182</v>
      </c>
      <c r="C63" s="93">
        <v>131.86000000000001</v>
      </c>
      <c r="D63" s="93">
        <v>132.41999999999999</v>
      </c>
      <c r="E63" s="93">
        <v>129.63999999999999</v>
      </c>
      <c r="F63" s="99">
        <v>-2.1148897142979207E-3</v>
      </c>
      <c r="G63" s="99">
        <v>2.5967361226204404E-2</v>
      </c>
      <c r="H63" s="93"/>
      <c r="I63" s="95">
        <f t="shared" si="0"/>
        <v>53</v>
      </c>
      <c r="J63" s="96"/>
      <c r="K63" s="97"/>
      <c r="L63" s="96"/>
      <c r="M63" s="97"/>
    </row>
    <row r="64" spans="2:13" x14ac:dyDescent="0.25">
      <c r="B64" s="92" t="s">
        <v>183</v>
      </c>
      <c r="C64" s="93">
        <v>132.22999999999999</v>
      </c>
      <c r="D64" s="93">
        <v>134.56</v>
      </c>
      <c r="E64" s="93">
        <v>130.30000000000001</v>
      </c>
      <c r="F64" s="99">
        <v>-2.1148897142979207E-3</v>
      </c>
      <c r="G64" s="99">
        <v>2.5967361226204404E-2</v>
      </c>
      <c r="H64" s="93"/>
      <c r="I64" s="95">
        <f t="shared" si="0"/>
        <v>54</v>
      </c>
      <c r="J64" s="96"/>
      <c r="K64" s="97"/>
      <c r="L64" s="96"/>
      <c r="M64" s="97"/>
    </row>
    <row r="65" spans="2:13" x14ac:dyDescent="0.25">
      <c r="B65" s="92" t="s">
        <v>184</v>
      </c>
      <c r="C65" s="93">
        <v>135.44999999999999</v>
      </c>
      <c r="D65" s="93">
        <v>136.81</v>
      </c>
      <c r="E65" s="93">
        <v>132.75</v>
      </c>
      <c r="F65" s="99">
        <v>-2.1148897142979207E-3</v>
      </c>
      <c r="G65" s="99">
        <v>2.5967361226204404E-2</v>
      </c>
      <c r="H65" s="93"/>
      <c r="I65" s="95">
        <f t="shared" si="0"/>
        <v>55</v>
      </c>
      <c r="J65" s="96"/>
      <c r="K65" s="97"/>
      <c r="L65" s="96"/>
      <c r="M65" s="97"/>
    </row>
    <row r="66" spans="2:13" x14ac:dyDescent="0.25">
      <c r="B66" s="92" t="s">
        <v>185</v>
      </c>
      <c r="C66" s="93">
        <v>132.30000000000001</v>
      </c>
      <c r="D66" s="93">
        <v>133.25</v>
      </c>
      <c r="E66" s="93">
        <v>129.88999999999999</v>
      </c>
      <c r="F66" s="99">
        <v>-2.1148897142979207E-3</v>
      </c>
      <c r="G66" s="99">
        <v>2.5967361226204404E-2</v>
      </c>
      <c r="H66" s="93"/>
      <c r="I66" s="95">
        <f t="shared" si="0"/>
        <v>56</v>
      </c>
      <c r="J66" s="96"/>
      <c r="K66" s="97"/>
      <c r="L66" s="96"/>
      <c r="M66" s="97"/>
    </row>
    <row r="67" spans="2:13" x14ac:dyDescent="0.25">
      <c r="B67" s="92" t="s">
        <v>186</v>
      </c>
      <c r="C67" s="93">
        <v>132.37</v>
      </c>
      <c r="D67" s="93">
        <v>135.19999999999999</v>
      </c>
      <c r="E67" s="93">
        <v>131.32</v>
      </c>
      <c r="F67" s="99">
        <v>-2.1148897142979207E-3</v>
      </c>
      <c r="G67" s="99">
        <v>2.5967361226204404E-2</v>
      </c>
      <c r="H67" s="93"/>
      <c r="I67" s="95">
        <f t="shared" si="0"/>
        <v>57</v>
      </c>
      <c r="J67" s="96"/>
      <c r="K67" s="97"/>
      <c r="L67" s="96"/>
      <c r="M67" s="97"/>
    </row>
    <row r="68" spans="2:13" x14ac:dyDescent="0.25">
      <c r="B68" s="92" t="s">
        <v>187</v>
      </c>
      <c r="C68" s="93">
        <v>134.51</v>
      </c>
      <c r="D68" s="93">
        <v>137.65</v>
      </c>
      <c r="E68" s="93">
        <v>133.72999999999999</v>
      </c>
      <c r="F68" s="99">
        <v>-2.1148897142979207E-3</v>
      </c>
      <c r="G68" s="99">
        <v>2.5967361226204404E-2</v>
      </c>
      <c r="H68" s="93"/>
      <c r="I68" s="95">
        <f t="shared" si="0"/>
        <v>58</v>
      </c>
      <c r="J68" s="96"/>
      <c r="K68" s="97"/>
      <c r="L68" s="96"/>
      <c r="M68" s="97"/>
    </row>
    <row r="69" spans="2:13" x14ac:dyDescent="0.25">
      <c r="B69" s="92" t="s">
        <v>188</v>
      </c>
      <c r="C69" s="93">
        <v>136.5</v>
      </c>
      <c r="D69" s="93">
        <v>141.80000000000001</v>
      </c>
      <c r="E69" s="93">
        <v>136.03</v>
      </c>
      <c r="F69" s="99">
        <v>-2.1148897142979207E-3</v>
      </c>
      <c r="G69" s="99">
        <v>2.5967361226204404E-2</v>
      </c>
      <c r="H69" s="93"/>
      <c r="I69" s="95">
        <f t="shared" si="0"/>
        <v>59</v>
      </c>
      <c r="J69" s="96"/>
      <c r="K69" s="97"/>
      <c r="L69" s="96"/>
      <c r="M69" s="97"/>
    </row>
    <row r="70" spans="2:13" x14ac:dyDescent="0.25">
      <c r="B70" s="92" t="s">
        <v>189</v>
      </c>
      <c r="C70" s="93">
        <v>143.21</v>
      </c>
      <c r="D70" s="93">
        <v>146.66</v>
      </c>
      <c r="E70" s="93">
        <v>141.16</v>
      </c>
      <c r="F70" s="99">
        <v>-2.1148897142979207E-3</v>
      </c>
      <c r="G70" s="99">
        <v>2.5967361226204404E-2</v>
      </c>
      <c r="H70" s="93"/>
      <c r="I70" s="95">
        <f t="shared" si="0"/>
        <v>60</v>
      </c>
      <c r="J70" s="96"/>
      <c r="K70" s="97"/>
      <c r="L70" s="96"/>
      <c r="M70" s="97"/>
    </row>
    <row r="71" spans="2:13" x14ac:dyDescent="0.25">
      <c r="B71" s="92" t="s">
        <v>190</v>
      </c>
      <c r="C71" s="93">
        <v>145.47</v>
      </c>
      <c r="D71" s="93">
        <v>149.97</v>
      </c>
      <c r="E71" s="93">
        <v>144.24</v>
      </c>
      <c r="F71" s="99">
        <v>-2.1148897142979207E-3</v>
      </c>
      <c r="G71" s="99">
        <v>2.5967361226204404E-2</v>
      </c>
      <c r="H71" s="93"/>
      <c r="I71" s="95">
        <f t="shared" si="0"/>
        <v>61</v>
      </c>
      <c r="J71" s="96"/>
      <c r="K71" s="97"/>
      <c r="L71" s="96"/>
      <c r="M71" s="97"/>
    </row>
    <row r="72" spans="2:13" x14ac:dyDescent="0.25">
      <c r="B72" s="92">
        <v>44907</v>
      </c>
      <c r="C72" s="93">
        <v>144.49</v>
      </c>
      <c r="D72" s="93">
        <v>144.5</v>
      </c>
      <c r="E72" s="93">
        <v>141.06</v>
      </c>
      <c r="F72" s="99">
        <v>-2.1148897142979207E-3</v>
      </c>
      <c r="G72" s="99">
        <v>2.5967361226204404E-2</v>
      </c>
      <c r="H72" s="93"/>
      <c r="I72" s="95">
        <f t="shared" si="0"/>
        <v>62</v>
      </c>
      <c r="J72" s="96"/>
      <c r="K72" s="97"/>
      <c r="L72" s="96"/>
      <c r="M72" s="97"/>
    </row>
    <row r="73" spans="2:13" x14ac:dyDescent="0.25">
      <c r="B73" s="92">
        <v>44816</v>
      </c>
      <c r="C73" s="93">
        <v>142.16</v>
      </c>
      <c r="D73" s="93">
        <v>145.57</v>
      </c>
      <c r="E73" s="93">
        <v>140.9</v>
      </c>
      <c r="F73" s="99">
        <v>-2.1148897142979207E-3</v>
      </c>
      <c r="G73" s="99">
        <v>2.5967361226204404E-2</v>
      </c>
      <c r="H73" s="93"/>
      <c r="I73" s="95">
        <f t="shared" si="0"/>
        <v>63</v>
      </c>
      <c r="J73" s="96"/>
      <c r="K73" s="97"/>
      <c r="L73" s="96"/>
      <c r="M73" s="97"/>
    </row>
    <row r="74" spans="2:13" x14ac:dyDescent="0.25">
      <c r="B74" s="92">
        <v>44785</v>
      </c>
      <c r="C74" s="93">
        <v>142.65</v>
      </c>
      <c r="D74" s="93">
        <v>143.52000000000001</v>
      </c>
      <c r="E74" s="93">
        <v>141.1</v>
      </c>
      <c r="F74" s="99">
        <v>-2.1148897142979207E-3</v>
      </c>
      <c r="G74" s="99">
        <v>2.5967361226204404E-2</v>
      </c>
      <c r="H74" s="93"/>
      <c r="I74" s="95">
        <f t="shared" si="0"/>
        <v>64</v>
      </c>
      <c r="J74" s="96"/>
      <c r="K74" s="97"/>
      <c r="L74" s="96"/>
      <c r="M74" s="97"/>
    </row>
    <row r="75" spans="2:13" x14ac:dyDescent="0.25">
      <c r="B75" s="92">
        <v>44754</v>
      </c>
      <c r="C75" s="93">
        <v>140.94</v>
      </c>
      <c r="D75" s="93">
        <v>143.37</v>
      </c>
      <c r="E75" s="93">
        <v>140</v>
      </c>
      <c r="F75" s="99">
        <v>-2.1148897142979207E-3</v>
      </c>
      <c r="G75" s="99">
        <v>2.5967361226204404E-2</v>
      </c>
      <c r="H75" s="93"/>
      <c r="I75" s="95">
        <f t="shared" si="0"/>
        <v>65</v>
      </c>
      <c r="J75" s="96"/>
      <c r="K75" s="97"/>
      <c r="L75" s="96"/>
      <c r="M75" s="97"/>
    </row>
    <row r="76" spans="2:13" x14ac:dyDescent="0.25">
      <c r="B76" s="92">
        <v>44724</v>
      </c>
      <c r="C76" s="93">
        <v>142.91</v>
      </c>
      <c r="D76" s="93">
        <v>147.30000000000001</v>
      </c>
      <c r="E76" s="93">
        <v>141.91999999999999</v>
      </c>
      <c r="F76" s="99">
        <v>-2.1148897142979207E-3</v>
      </c>
      <c r="G76" s="99">
        <v>2.5967361226204404E-2</v>
      </c>
      <c r="H76" s="93"/>
      <c r="I76" s="95">
        <f t="shared" si="0"/>
        <v>66</v>
      </c>
      <c r="J76" s="96"/>
      <c r="K76" s="97"/>
      <c r="L76" s="96"/>
      <c r="M76" s="97"/>
    </row>
    <row r="77" spans="2:13" x14ac:dyDescent="0.25">
      <c r="B77" s="92">
        <v>44693</v>
      </c>
      <c r="C77" s="93">
        <v>146.63</v>
      </c>
      <c r="D77" s="93">
        <v>150.91999999999999</v>
      </c>
      <c r="E77" s="93">
        <v>145.77000000000001</v>
      </c>
      <c r="F77" s="99">
        <v>-2.1148897142979207E-3</v>
      </c>
      <c r="G77" s="99">
        <v>2.5967361226204404E-2</v>
      </c>
      <c r="H77" s="93"/>
      <c r="I77" s="95">
        <f t="shared" ref="I77:I140" si="1">I76+1</f>
        <v>67</v>
      </c>
      <c r="J77" s="96"/>
      <c r="K77" s="97"/>
      <c r="L77" s="96"/>
      <c r="M77" s="97"/>
    </row>
    <row r="78" spans="2:13" x14ac:dyDescent="0.25">
      <c r="B78" s="92">
        <v>44604</v>
      </c>
      <c r="C78" s="93">
        <v>147.81</v>
      </c>
      <c r="D78" s="93">
        <v>148</v>
      </c>
      <c r="E78" s="93">
        <v>145.65</v>
      </c>
      <c r="F78" s="99">
        <v>-2.1148897142979207E-3</v>
      </c>
      <c r="G78" s="99">
        <v>2.5967361226204404E-2</v>
      </c>
      <c r="H78" s="93"/>
      <c r="I78" s="95">
        <f t="shared" si="1"/>
        <v>68</v>
      </c>
      <c r="J78" s="96"/>
      <c r="K78" s="97"/>
      <c r="L78" s="96"/>
      <c r="M78" s="97"/>
    </row>
    <row r="79" spans="2:13" x14ac:dyDescent="0.25">
      <c r="B79" s="92">
        <v>44573</v>
      </c>
      <c r="C79" s="93">
        <v>148.31</v>
      </c>
      <c r="D79" s="93">
        <v>149.13</v>
      </c>
      <c r="E79" s="93">
        <v>146.61000000000001</v>
      </c>
      <c r="F79" s="99">
        <v>-2.1148897142979207E-3</v>
      </c>
      <c r="G79" s="99">
        <v>2.5967361226204404E-2</v>
      </c>
      <c r="H79" s="93"/>
      <c r="I79" s="95">
        <f t="shared" si="1"/>
        <v>69</v>
      </c>
      <c r="J79" s="96"/>
      <c r="K79" s="97"/>
      <c r="L79" s="96"/>
      <c r="M79" s="97"/>
    </row>
    <row r="80" spans="2:13" x14ac:dyDescent="0.25">
      <c r="B80" s="92" t="s">
        <v>191</v>
      </c>
      <c r="C80" s="93">
        <v>148.03</v>
      </c>
      <c r="D80" s="93">
        <v>148.72</v>
      </c>
      <c r="E80" s="93">
        <v>140.55000000000001</v>
      </c>
      <c r="F80" s="99">
        <v>-2.1148897142979207E-3</v>
      </c>
      <c r="G80" s="99">
        <v>2.5967361226204404E-2</v>
      </c>
      <c r="H80" s="93"/>
      <c r="I80" s="95">
        <f t="shared" si="1"/>
        <v>70</v>
      </c>
      <c r="J80" s="96"/>
      <c r="K80" s="97"/>
      <c r="L80" s="96"/>
      <c r="M80" s="97"/>
    </row>
    <row r="81" spans="2:13" x14ac:dyDescent="0.25">
      <c r="B81" s="92" t="s">
        <v>192</v>
      </c>
      <c r="C81" s="93">
        <v>141.16999999999999</v>
      </c>
      <c r="D81" s="93">
        <v>144.81</v>
      </c>
      <c r="E81" s="93">
        <v>140.36000000000001</v>
      </c>
      <c r="F81" s="99">
        <v>-2.1148897142979207E-3</v>
      </c>
      <c r="G81" s="99">
        <v>2.5967361226204404E-2</v>
      </c>
      <c r="H81" s="93"/>
      <c r="I81" s="95">
        <f t="shared" si="1"/>
        <v>71</v>
      </c>
      <c r="J81" s="96"/>
      <c r="K81" s="97"/>
      <c r="L81" s="96"/>
      <c r="M81" s="97"/>
    </row>
    <row r="82" spans="2:13" x14ac:dyDescent="0.25">
      <c r="B82" s="92" t="s">
        <v>193</v>
      </c>
      <c r="C82" s="93">
        <v>144.22</v>
      </c>
      <c r="D82" s="93">
        <v>146.63999999999999</v>
      </c>
      <c r="E82" s="93">
        <v>143.38</v>
      </c>
      <c r="F82" s="99">
        <v>-2.1148897142979207E-3</v>
      </c>
      <c r="G82" s="99">
        <v>2.5967361226204404E-2</v>
      </c>
      <c r="H82" s="93"/>
      <c r="I82" s="95">
        <f t="shared" si="1"/>
        <v>72</v>
      </c>
      <c r="J82" s="96"/>
      <c r="K82" s="97"/>
      <c r="L82" s="96"/>
      <c r="M82" s="97"/>
    </row>
    <row r="83" spans="2:13" x14ac:dyDescent="0.25">
      <c r="B83" s="92" t="s">
        <v>194</v>
      </c>
      <c r="C83" s="93">
        <v>148.11000000000001</v>
      </c>
      <c r="D83" s="93">
        <v>148.88</v>
      </c>
      <c r="E83" s="93">
        <v>147.12</v>
      </c>
      <c r="F83" s="99">
        <v>-2.1148897142979207E-3</v>
      </c>
      <c r="G83" s="99">
        <v>2.5967361226204404E-2</v>
      </c>
      <c r="H83" s="93"/>
      <c r="I83" s="95">
        <f t="shared" si="1"/>
        <v>73</v>
      </c>
      <c r="J83" s="96"/>
      <c r="K83" s="97"/>
      <c r="L83" s="96"/>
      <c r="M83" s="97"/>
    </row>
    <row r="84" spans="2:13" x14ac:dyDescent="0.25">
      <c r="B84" s="92" t="s">
        <v>195</v>
      </c>
      <c r="C84" s="93">
        <v>151.07</v>
      </c>
      <c r="D84" s="93">
        <v>151.83000000000001</v>
      </c>
      <c r="E84" s="93">
        <v>149.34</v>
      </c>
      <c r="F84" s="99">
        <v>-2.1148897142979207E-3</v>
      </c>
      <c r="G84" s="99">
        <v>2.5967361226204404E-2</v>
      </c>
      <c r="H84" s="93"/>
      <c r="I84" s="95">
        <f t="shared" si="1"/>
        <v>74</v>
      </c>
      <c r="J84" s="96"/>
      <c r="K84" s="97"/>
      <c r="L84" s="96"/>
      <c r="M84" s="97"/>
    </row>
    <row r="85" spans="2:13" x14ac:dyDescent="0.25">
      <c r="B85" s="92" t="s">
        <v>196</v>
      </c>
      <c r="C85" s="93">
        <v>150.18</v>
      </c>
      <c r="D85" s="93">
        <v>150.41999999999999</v>
      </c>
      <c r="E85" s="93">
        <v>146.93</v>
      </c>
      <c r="F85" s="99">
        <v>-2.1148897142979207E-3</v>
      </c>
      <c r="G85" s="99">
        <v>2.5967361226204404E-2</v>
      </c>
      <c r="H85" s="93"/>
      <c r="I85" s="95">
        <f t="shared" si="1"/>
        <v>75</v>
      </c>
      <c r="J85" s="96"/>
      <c r="K85" s="97"/>
      <c r="L85" s="96"/>
      <c r="M85" s="97"/>
    </row>
    <row r="86" spans="2:13" x14ac:dyDescent="0.25">
      <c r="B86" s="92" t="s">
        <v>197</v>
      </c>
      <c r="C86" s="93">
        <v>148.01</v>
      </c>
      <c r="D86" s="93">
        <v>150.37</v>
      </c>
      <c r="E86" s="93">
        <v>147.72</v>
      </c>
      <c r="F86" s="99">
        <v>-2.1148897142979207E-3</v>
      </c>
      <c r="G86" s="99">
        <v>2.5967361226204404E-2</v>
      </c>
      <c r="H86" s="93"/>
      <c r="I86" s="95">
        <f t="shared" si="1"/>
        <v>76</v>
      </c>
      <c r="J86" s="96"/>
      <c r="K86" s="97"/>
      <c r="L86" s="96"/>
      <c r="M86" s="97"/>
    </row>
    <row r="87" spans="2:13" x14ac:dyDescent="0.25">
      <c r="B87" s="92" t="s">
        <v>198</v>
      </c>
      <c r="C87" s="93">
        <v>151.29</v>
      </c>
      <c r="D87" s="93">
        <v>152.69999999999999</v>
      </c>
      <c r="E87" s="93">
        <v>149.97</v>
      </c>
      <c r="F87" s="99">
        <v>-2.1148897142979207E-3</v>
      </c>
      <c r="G87" s="99">
        <v>2.5967361226204404E-2</v>
      </c>
      <c r="H87" s="93"/>
      <c r="I87" s="95">
        <f t="shared" si="1"/>
        <v>77</v>
      </c>
      <c r="J87" s="96"/>
      <c r="K87" s="97"/>
      <c r="L87" s="96"/>
      <c r="M87" s="97"/>
    </row>
    <row r="88" spans="2:13" x14ac:dyDescent="0.25">
      <c r="B88" s="92" t="s">
        <v>199</v>
      </c>
      <c r="C88" s="93">
        <v>150.72</v>
      </c>
      <c r="D88" s="93">
        <v>151.47999999999999</v>
      </c>
      <c r="E88" s="93">
        <v>146.15</v>
      </c>
      <c r="F88" s="99">
        <v>-2.1148897142979207E-3</v>
      </c>
      <c r="G88" s="99">
        <v>2.5967361226204404E-2</v>
      </c>
      <c r="H88" s="93"/>
      <c r="I88" s="95">
        <f t="shared" si="1"/>
        <v>78</v>
      </c>
      <c r="J88" s="96"/>
      <c r="K88" s="97"/>
      <c r="L88" s="96"/>
      <c r="M88" s="97"/>
    </row>
    <row r="89" spans="2:13" x14ac:dyDescent="0.25">
      <c r="B89" s="92" t="s">
        <v>200</v>
      </c>
      <c r="C89" s="93">
        <v>148.79</v>
      </c>
      <c r="D89" s="93">
        <v>149.87</v>
      </c>
      <c r="E89" s="93">
        <v>147.29</v>
      </c>
      <c r="F89" s="99">
        <v>-2.1148897142979207E-3</v>
      </c>
      <c r="G89" s="99">
        <v>2.5967361226204404E-2</v>
      </c>
      <c r="H89" s="93"/>
      <c r="I89" s="95">
        <f t="shared" si="1"/>
        <v>79</v>
      </c>
      <c r="J89" s="96"/>
      <c r="K89" s="97"/>
      <c r="L89" s="96"/>
      <c r="M89" s="97"/>
    </row>
    <row r="90" spans="2:13" x14ac:dyDescent="0.25">
      <c r="B90" s="92" t="s">
        <v>201</v>
      </c>
      <c r="C90" s="93">
        <v>150.04</v>
      </c>
      <c r="D90" s="93">
        <v>153.59</v>
      </c>
      <c r="E90" s="93">
        <v>148.56</v>
      </c>
      <c r="F90" s="99">
        <v>-2.1148897142979207E-3</v>
      </c>
      <c r="G90" s="99">
        <v>2.5967361226204404E-2</v>
      </c>
      <c r="H90" s="93"/>
      <c r="I90" s="95">
        <f t="shared" si="1"/>
        <v>80</v>
      </c>
      <c r="J90" s="96"/>
      <c r="K90" s="97"/>
      <c r="L90" s="96"/>
      <c r="M90" s="97"/>
    </row>
    <row r="91" spans="2:13" x14ac:dyDescent="0.25">
      <c r="B91" s="92" t="s">
        <v>202</v>
      </c>
      <c r="C91" s="93">
        <v>148.28</v>
      </c>
      <c r="D91" s="93">
        <v>150.28</v>
      </c>
      <c r="E91" s="93">
        <v>147.43</v>
      </c>
      <c r="F91" s="99">
        <v>-2.1148897142979207E-3</v>
      </c>
      <c r="G91" s="99">
        <v>2.5967361226204404E-2</v>
      </c>
      <c r="H91" s="93"/>
      <c r="I91" s="95">
        <f t="shared" si="1"/>
        <v>81</v>
      </c>
      <c r="J91" s="96"/>
      <c r="K91" s="97"/>
      <c r="L91" s="96"/>
      <c r="M91" s="97"/>
    </row>
    <row r="92" spans="2:13" x14ac:dyDescent="0.25">
      <c r="B92" s="92">
        <v>44876</v>
      </c>
      <c r="C92" s="93">
        <v>149.69999999999999</v>
      </c>
      <c r="D92" s="93">
        <v>150.01</v>
      </c>
      <c r="E92" s="93">
        <v>144.37</v>
      </c>
      <c r="F92" s="99">
        <v>-2.1148897142979207E-3</v>
      </c>
      <c r="G92" s="99">
        <v>2.5967361226204404E-2</v>
      </c>
      <c r="H92" s="93"/>
      <c r="I92" s="95">
        <f t="shared" si="1"/>
        <v>82</v>
      </c>
      <c r="J92" s="96"/>
      <c r="K92" s="97"/>
      <c r="L92" s="96"/>
      <c r="M92" s="97"/>
    </row>
    <row r="93" spans="2:13" x14ac:dyDescent="0.25">
      <c r="B93" s="92">
        <v>44845</v>
      </c>
      <c r="C93" s="93">
        <v>146.87</v>
      </c>
      <c r="D93" s="93">
        <v>146.87</v>
      </c>
      <c r="E93" s="93">
        <v>139.5</v>
      </c>
      <c r="F93" s="99">
        <v>-2.1148897142979207E-3</v>
      </c>
      <c r="G93" s="99">
        <v>2.5967361226204404E-2</v>
      </c>
      <c r="H93" s="93"/>
      <c r="I93" s="95">
        <f t="shared" si="1"/>
        <v>83</v>
      </c>
      <c r="J93" s="96"/>
      <c r="K93" s="97"/>
      <c r="L93" s="96"/>
      <c r="M93" s="97"/>
    </row>
    <row r="94" spans="2:13" x14ac:dyDescent="0.25">
      <c r="B94" s="92">
        <v>44815</v>
      </c>
      <c r="C94" s="93">
        <v>134.87</v>
      </c>
      <c r="D94" s="93">
        <v>138.55000000000001</v>
      </c>
      <c r="E94" s="93">
        <v>134.59</v>
      </c>
      <c r="F94" s="99">
        <v>-2.1148897142979207E-3</v>
      </c>
      <c r="G94" s="99">
        <v>2.5967361226204404E-2</v>
      </c>
      <c r="H94" s="93"/>
      <c r="I94" s="95">
        <f t="shared" si="1"/>
        <v>84</v>
      </c>
      <c r="J94" s="96"/>
      <c r="K94" s="97"/>
      <c r="L94" s="96"/>
      <c r="M94" s="97"/>
    </row>
    <row r="95" spans="2:13" x14ac:dyDescent="0.25">
      <c r="B95" s="92">
        <v>44784</v>
      </c>
      <c r="C95" s="93">
        <v>139.5</v>
      </c>
      <c r="D95" s="93">
        <v>141.43</v>
      </c>
      <c r="E95" s="93">
        <v>137.49</v>
      </c>
      <c r="F95" s="99">
        <v>-2.1148897142979207E-3</v>
      </c>
      <c r="G95" s="99">
        <v>2.5967361226204404E-2</v>
      </c>
      <c r="H95" s="93"/>
      <c r="I95" s="95">
        <f t="shared" si="1"/>
        <v>85</v>
      </c>
      <c r="J95" s="96"/>
      <c r="K95" s="97"/>
      <c r="L95" s="96"/>
      <c r="M95" s="97"/>
    </row>
    <row r="96" spans="2:13" x14ac:dyDescent="0.25">
      <c r="B96" s="92">
        <v>44753</v>
      </c>
      <c r="C96" s="93">
        <v>138.91999999999999</v>
      </c>
      <c r="D96" s="93">
        <v>139.15</v>
      </c>
      <c r="E96" s="93">
        <v>135.66999999999999</v>
      </c>
      <c r="F96" s="99">
        <v>-2.1148897142979207E-3</v>
      </c>
      <c r="G96" s="99">
        <v>2.5967361226204404E-2</v>
      </c>
      <c r="H96" s="93"/>
      <c r="I96" s="95">
        <f t="shared" si="1"/>
        <v>86</v>
      </c>
      <c r="J96" s="96"/>
      <c r="K96" s="97"/>
      <c r="L96" s="96"/>
      <c r="M96" s="97"/>
    </row>
    <row r="97" spans="2:13" x14ac:dyDescent="0.25">
      <c r="B97" s="92">
        <v>44662</v>
      </c>
      <c r="C97" s="93">
        <v>138.38</v>
      </c>
      <c r="D97" s="93">
        <v>142.66999999999999</v>
      </c>
      <c r="E97" s="93">
        <v>134.38</v>
      </c>
      <c r="F97" s="99">
        <v>-2.1148897142979207E-3</v>
      </c>
      <c r="G97" s="99">
        <v>2.5967361226204404E-2</v>
      </c>
      <c r="H97" s="93"/>
      <c r="I97" s="95">
        <f t="shared" si="1"/>
        <v>87</v>
      </c>
      <c r="J97" s="96"/>
      <c r="K97" s="97"/>
      <c r="L97" s="96"/>
      <c r="M97" s="97"/>
    </row>
    <row r="98" spans="2:13" x14ac:dyDescent="0.25">
      <c r="B98" s="92">
        <v>44631</v>
      </c>
      <c r="C98" s="93">
        <v>138.88</v>
      </c>
      <c r="D98" s="93">
        <v>142.80000000000001</v>
      </c>
      <c r="E98" s="93">
        <v>138.75</v>
      </c>
      <c r="F98" s="99">
        <v>-2.1148897142979207E-3</v>
      </c>
      <c r="G98" s="99">
        <v>2.5967361226204404E-2</v>
      </c>
      <c r="H98" s="93"/>
      <c r="I98" s="95">
        <f t="shared" si="1"/>
        <v>88</v>
      </c>
      <c r="J98" s="96"/>
      <c r="K98" s="97"/>
      <c r="L98" s="96"/>
      <c r="M98" s="97"/>
    </row>
    <row r="99" spans="2:13" x14ac:dyDescent="0.25">
      <c r="B99" s="92">
        <v>44603</v>
      </c>
      <c r="C99" s="93">
        <v>145.03</v>
      </c>
      <c r="D99" s="93">
        <v>152.16999999999999</v>
      </c>
      <c r="E99" s="93">
        <v>145</v>
      </c>
      <c r="F99" s="99">
        <v>-2.1148897142979207E-3</v>
      </c>
      <c r="G99" s="99">
        <v>2.5967361226204404E-2</v>
      </c>
      <c r="H99" s="93"/>
      <c r="I99" s="95">
        <f t="shared" si="1"/>
        <v>89</v>
      </c>
      <c r="J99" s="96"/>
      <c r="K99" s="97"/>
      <c r="L99" s="96"/>
      <c r="M99" s="97"/>
    </row>
    <row r="100" spans="2:13" x14ac:dyDescent="0.25">
      <c r="B100" s="92">
        <v>44572</v>
      </c>
      <c r="C100" s="93">
        <v>150.65</v>
      </c>
      <c r="D100" s="93">
        <v>155.44999999999999</v>
      </c>
      <c r="E100" s="93">
        <v>149.13</v>
      </c>
      <c r="F100" s="99">
        <v>-2.1148897142979207E-3</v>
      </c>
      <c r="G100" s="99">
        <v>2.5967361226204404E-2</v>
      </c>
      <c r="H100" s="93"/>
      <c r="I100" s="95">
        <f t="shared" si="1"/>
        <v>90</v>
      </c>
      <c r="J100" s="96"/>
      <c r="K100" s="97"/>
      <c r="L100" s="96"/>
      <c r="M100" s="97"/>
    </row>
    <row r="101" spans="2:13" x14ac:dyDescent="0.25">
      <c r="B101" s="92" t="s">
        <v>203</v>
      </c>
      <c r="C101" s="93">
        <v>153.34</v>
      </c>
      <c r="D101" s="93">
        <v>154.24</v>
      </c>
      <c r="E101" s="93">
        <v>151.91999999999999</v>
      </c>
      <c r="F101" s="99">
        <v>-2.1148897142979207E-3</v>
      </c>
      <c r="G101" s="99">
        <v>2.5967361226204404E-2</v>
      </c>
      <c r="H101" s="93"/>
      <c r="I101" s="95">
        <f t="shared" si="1"/>
        <v>91</v>
      </c>
      <c r="J101" s="96"/>
      <c r="K101" s="97"/>
      <c r="L101" s="96"/>
      <c r="M101" s="97"/>
    </row>
    <row r="102" spans="2:13" x14ac:dyDescent="0.25">
      <c r="B102" s="92" t="s">
        <v>204</v>
      </c>
      <c r="C102" s="93">
        <v>155.74</v>
      </c>
      <c r="D102" s="93">
        <v>157.5</v>
      </c>
      <c r="E102" s="93">
        <v>147.82</v>
      </c>
      <c r="F102" s="99">
        <v>-2.1148897142979207E-3</v>
      </c>
      <c r="G102" s="99">
        <v>2.5967361226204404E-2</v>
      </c>
      <c r="H102" s="93"/>
      <c r="I102" s="95">
        <f t="shared" si="1"/>
        <v>92</v>
      </c>
      <c r="J102" s="96"/>
      <c r="K102" s="97"/>
      <c r="L102" s="96"/>
      <c r="M102" s="97"/>
    </row>
    <row r="103" spans="2:13" x14ac:dyDescent="0.25">
      <c r="B103" s="92" t="s">
        <v>205</v>
      </c>
      <c r="C103" s="93">
        <v>144.80000000000001</v>
      </c>
      <c r="D103" s="93">
        <v>149.05000000000001</v>
      </c>
      <c r="E103" s="93">
        <v>144.13</v>
      </c>
      <c r="F103" s="99">
        <v>-2.1148897142979207E-3</v>
      </c>
      <c r="G103" s="99">
        <v>2.5967361226204404E-2</v>
      </c>
      <c r="H103" s="93"/>
      <c r="I103" s="95">
        <f t="shared" si="1"/>
        <v>93</v>
      </c>
      <c r="J103" s="96"/>
      <c r="K103" s="97"/>
      <c r="L103" s="96"/>
      <c r="M103" s="97"/>
    </row>
    <row r="104" spans="2:13" x14ac:dyDescent="0.25">
      <c r="B104" s="92" t="s">
        <v>206</v>
      </c>
      <c r="C104" s="93">
        <v>149.35</v>
      </c>
      <c r="D104" s="93">
        <v>151.99</v>
      </c>
      <c r="E104" s="93">
        <v>148.04</v>
      </c>
      <c r="F104" s="99">
        <v>-2.1148897142979207E-3</v>
      </c>
      <c r="G104" s="99">
        <v>2.5967361226204404E-2</v>
      </c>
      <c r="H104" s="93"/>
      <c r="I104" s="95">
        <f t="shared" si="1"/>
        <v>94</v>
      </c>
      <c r="J104" s="96"/>
      <c r="K104" s="97"/>
      <c r="L104" s="96"/>
      <c r="M104" s="97"/>
    </row>
    <row r="105" spans="2:13" x14ac:dyDescent="0.25">
      <c r="B105" s="92" t="s">
        <v>207</v>
      </c>
      <c r="C105" s="93">
        <v>152.34</v>
      </c>
      <c r="D105" s="93">
        <v>152.49</v>
      </c>
      <c r="E105" s="93">
        <v>149.36000000000001</v>
      </c>
      <c r="F105" s="99">
        <v>-2.1148897142979207E-3</v>
      </c>
      <c r="G105" s="99">
        <v>2.5967361226204404E-2</v>
      </c>
      <c r="H105" s="93"/>
      <c r="I105" s="95">
        <f t="shared" si="1"/>
        <v>95</v>
      </c>
      <c r="J105" s="96"/>
      <c r="K105" s="97"/>
      <c r="L105" s="96"/>
      <c r="M105" s="97"/>
    </row>
    <row r="106" spans="2:13" x14ac:dyDescent="0.25">
      <c r="B106" s="92" t="s">
        <v>208</v>
      </c>
      <c r="C106" s="93">
        <v>149.44999999999999</v>
      </c>
      <c r="D106" s="93">
        <v>150.22999999999999</v>
      </c>
      <c r="E106" s="93">
        <v>146</v>
      </c>
      <c r="F106" s="99">
        <v>-2.1148897142979207E-3</v>
      </c>
      <c r="G106" s="99">
        <v>2.5967361226204404E-2</v>
      </c>
      <c r="H106" s="93"/>
      <c r="I106" s="95">
        <f t="shared" si="1"/>
        <v>96</v>
      </c>
      <c r="J106" s="96"/>
      <c r="K106" s="97"/>
      <c r="L106" s="96"/>
      <c r="M106" s="97"/>
    </row>
    <row r="107" spans="2:13" x14ac:dyDescent="0.25">
      <c r="B107" s="92" t="s">
        <v>209</v>
      </c>
      <c r="C107" s="93">
        <v>147.27000000000001</v>
      </c>
      <c r="D107" s="93">
        <v>147.85</v>
      </c>
      <c r="E107" s="93">
        <v>142.65</v>
      </c>
      <c r="F107" s="99">
        <v>-2.1148897142979207E-3</v>
      </c>
      <c r="G107" s="99">
        <v>2.5967361226204404E-2</v>
      </c>
      <c r="H107" s="93"/>
      <c r="I107" s="95">
        <f t="shared" si="1"/>
        <v>97</v>
      </c>
      <c r="J107" s="96"/>
      <c r="K107" s="97"/>
      <c r="L107" s="96"/>
      <c r="M107" s="97"/>
    </row>
    <row r="108" spans="2:13" x14ac:dyDescent="0.25">
      <c r="B108" s="92" t="s">
        <v>210</v>
      </c>
      <c r="C108" s="93">
        <v>143.38999999999999</v>
      </c>
      <c r="D108" s="93">
        <v>145.88999999999999</v>
      </c>
      <c r="E108" s="93">
        <v>142.65</v>
      </c>
      <c r="F108" s="99">
        <v>-2.1148897142979207E-3</v>
      </c>
      <c r="G108" s="99">
        <v>2.5967361226204404E-2</v>
      </c>
      <c r="H108" s="93"/>
      <c r="I108" s="95">
        <f t="shared" si="1"/>
        <v>98</v>
      </c>
      <c r="J108" s="96"/>
      <c r="K108" s="97"/>
      <c r="L108" s="96"/>
      <c r="M108" s="97"/>
    </row>
    <row r="109" spans="2:13" x14ac:dyDescent="0.25">
      <c r="B109" s="92" t="s">
        <v>211</v>
      </c>
      <c r="C109" s="93">
        <v>143.86000000000001</v>
      </c>
      <c r="D109" s="93">
        <v>144.94999999999999</v>
      </c>
      <c r="E109" s="93">
        <v>141.5</v>
      </c>
      <c r="F109" s="99">
        <v>-2.1148897142979207E-3</v>
      </c>
      <c r="G109" s="99">
        <v>2.5967361226204404E-2</v>
      </c>
      <c r="H109" s="93"/>
      <c r="I109" s="95">
        <f t="shared" si="1"/>
        <v>99</v>
      </c>
      <c r="J109" s="96"/>
      <c r="K109" s="97"/>
      <c r="L109" s="96"/>
      <c r="M109" s="97"/>
    </row>
    <row r="110" spans="2:13" x14ac:dyDescent="0.25">
      <c r="B110" s="92" t="s">
        <v>212</v>
      </c>
      <c r="C110" s="93">
        <v>143.75</v>
      </c>
      <c r="D110" s="93">
        <v>146.69999999999999</v>
      </c>
      <c r="E110" s="93">
        <v>140.61000000000001</v>
      </c>
      <c r="F110" s="99">
        <v>-2.1148897142979207E-3</v>
      </c>
      <c r="G110" s="99">
        <v>2.5967361226204404E-2</v>
      </c>
      <c r="H110" s="93"/>
      <c r="I110" s="95">
        <f t="shared" si="1"/>
        <v>100</v>
      </c>
      <c r="J110" s="96"/>
      <c r="K110" s="97"/>
      <c r="L110" s="96"/>
      <c r="M110" s="97"/>
    </row>
    <row r="111" spans="2:13" x14ac:dyDescent="0.25">
      <c r="B111" s="92" t="s">
        <v>213</v>
      </c>
      <c r="C111" s="93">
        <v>142.41</v>
      </c>
      <c r="D111" s="93">
        <v>142.9</v>
      </c>
      <c r="E111" s="93">
        <v>140.27000000000001</v>
      </c>
      <c r="F111" s="99">
        <v>-2.7671545111149377E-3</v>
      </c>
      <c r="G111" s="99">
        <v>2.089244962701858E-2</v>
      </c>
      <c r="H111" s="93"/>
      <c r="I111" s="95">
        <f t="shared" si="1"/>
        <v>101</v>
      </c>
      <c r="J111" s="96"/>
      <c r="K111" s="97"/>
      <c r="L111" s="96"/>
      <c r="M111" s="97"/>
    </row>
    <row r="112" spans="2:13" x14ac:dyDescent="0.25">
      <c r="B112" s="92" t="s">
        <v>214</v>
      </c>
      <c r="C112" s="93">
        <v>138.38</v>
      </c>
      <c r="D112" s="93">
        <v>144.52000000000001</v>
      </c>
      <c r="E112" s="93">
        <v>138.19</v>
      </c>
      <c r="F112" s="99">
        <v>-2.7671545111149377E-3</v>
      </c>
      <c r="G112" s="99">
        <v>2.089244962701858E-2</v>
      </c>
      <c r="H112" s="93"/>
      <c r="I112" s="95">
        <f t="shared" si="1"/>
        <v>102</v>
      </c>
      <c r="J112" s="96"/>
      <c r="K112" s="97"/>
      <c r="L112" s="96"/>
      <c r="M112" s="97"/>
    </row>
    <row r="113" spans="2:13" x14ac:dyDescent="0.25">
      <c r="B113" s="92" t="s">
        <v>215</v>
      </c>
      <c r="C113" s="93">
        <v>142.99</v>
      </c>
      <c r="D113" s="93">
        <v>143.59</v>
      </c>
      <c r="E113" s="93">
        <v>134.37</v>
      </c>
      <c r="F113" s="99">
        <v>-2.7671545111149377E-3</v>
      </c>
      <c r="G113" s="99">
        <v>2.089244962701858E-2</v>
      </c>
      <c r="H113" s="93"/>
      <c r="I113" s="95">
        <f t="shared" si="1"/>
        <v>103</v>
      </c>
      <c r="J113" s="96"/>
      <c r="K113" s="97"/>
      <c r="L113" s="96"/>
      <c r="M113" s="97"/>
    </row>
    <row r="114" spans="2:13" x14ac:dyDescent="0.25">
      <c r="B114" s="92">
        <v>44905</v>
      </c>
      <c r="C114" s="93">
        <v>138.34</v>
      </c>
      <c r="D114" s="93">
        <v>140.36000000000001</v>
      </c>
      <c r="E114" s="93">
        <v>138.16</v>
      </c>
      <c r="F114" s="99">
        <v>-2.7671545111149377E-3</v>
      </c>
      <c r="G114" s="99">
        <v>2.089244962701858E-2</v>
      </c>
      <c r="H114" s="93"/>
      <c r="I114" s="95">
        <f t="shared" si="1"/>
        <v>104</v>
      </c>
      <c r="J114" s="96"/>
      <c r="K114" s="97"/>
      <c r="L114" s="96"/>
      <c r="M114" s="97"/>
    </row>
    <row r="115" spans="2:13" x14ac:dyDescent="0.25">
      <c r="B115" s="92">
        <v>44875</v>
      </c>
      <c r="C115" s="93">
        <v>138.97999999999999</v>
      </c>
      <c r="D115" s="93">
        <v>141.35</v>
      </c>
      <c r="E115" s="93">
        <v>138.22</v>
      </c>
      <c r="F115" s="99">
        <v>-2.7671545111149377E-3</v>
      </c>
      <c r="G115" s="99">
        <v>2.089244962701858E-2</v>
      </c>
      <c r="H115" s="93"/>
      <c r="I115" s="95">
        <f t="shared" si="1"/>
        <v>105</v>
      </c>
      <c r="J115" s="96"/>
      <c r="K115" s="97"/>
      <c r="L115" s="96"/>
      <c r="M115" s="97"/>
    </row>
    <row r="116" spans="2:13" x14ac:dyDescent="0.25">
      <c r="B116" s="92">
        <v>44844</v>
      </c>
      <c r="C116" s="93">
        <v>140.41999999999999</v>
      </c>
      <c r="D116" s="93">
        <v>141.88999999999999</v>
      </c>
      <c r="E116" s="93">
        <v>138.57</v>
      </c>
      <c r="F116" s="99">
        <v>-2.7671545111149377E-3</v>
      </c>
      <c r="G116" s="99">
        <v>2.089244962701858E-2</v>
      </c>
      <c r="H116" s="93"/>
      <c r="I116" s="95">
        <f t="shared" si="1"/>
        <v>106</v>
      </c>
      <c r="J116" s="96"/>
      <c r="K116" s="97"/>
      <c r="L116" s="96"/>
      <c r="M116" s="97"/>
    </row>
    <row r="117" spans="2:13" x14ac:dyDescent="0.25">
      <c r="B117" s="92">
        <v>44752</v>
      </c>
      <c r="C117" s="93">
        <v>140.09</v>
      </c>
      <c r="D117" s="93">
        <v>143.1</v>
      </c>
      <c r="E117" s="93">
        <v>139.44999999999999</v>
      </c>
      <c r="F117" s="99">
        <v>-2.7671545111149377E-3</v>
      </c>
      <c r="G117" s="99">
        <v>2.089244962701858E-2</v>
      </c>
      <c r="H117" s="93"/>
      <c r="I117" s="95">
        <f t="shared" si="1"/>
        <v>107</v>
      </c>
      <c r="J117" s="96"/>
      <c r="K117" s="97"/>
      <c r="L117" s="96"/>
      <c r="M117" s="97"/>
    </row>
    <row r="118" spans="2:13" x14ac:dyDescent="0.25">
      <c r="B118" s="92">
        <v>44722</v>
      </c>
      <c r="C118" s="93">
        <v>145.43</v>
      </c>
      <c r="D118" s="93">
        <v>147.54</v>
      </c>
      <c r="E118" s="93">
        <v>145.22</v>
      </c>
      <c r="F118" s="99">
        <v>-2.7671545111149377E-3</v>
      </c>
      <c r="G118" s="99">
        <v>2.089244962701858E-2</v>
      </c>
      <c r="H118" s="93"/>
      <c r="I118" s="95">
        <f t="shared" si="1"/>
        <v>108</v>
      </c>
      <c r="J118" s="96"/>
      <c r="K118" s="97"/>
      <c r="L118" s="96"/>
      <c r="M118" s="97"/>
    </row>
    <row r="119" spans="2:13" x14ac:dyDescent="0.25">
      <c r="B119" s="92">
        <v>44691</v>
      </c>
      <c r="C119" s="93">
        <v>146.4</v>
      </c>
      <c r="D119" s="93">
        <v>147.38</v>
      </c>
      <c r="E119" s="93">
        <v>143.01</v>
      </c>
      <c r="F119" s="99">
        <v>-2.7671545111149377E-3</v>
      </c>
      <c r="G119" s="99">
        <v>2.089244962701858E-2</v>
      </c>
      <c r="H119" s="93"/>
      <c r="I119" s="95">
        <f t="shared" si="1"/>
        <v>109</v>
      </c>
      <c r="J119" s="96"/>
      <c r="K119" s="97"/>
      <c r="L119" s="96"/>
      <c r="M119" s="97"/>
    </row>
    <row r="120" spans="2:13" x14ac:dyDescent="0.25">
      <c r="B120" s="92">
        <v>44661</v>
      </c>
      <c r="C120" s="93">
        <v>146.1</v>
      </c>
      <c r="D120" s="93">
        <v>146.22</v>
      </c>
      <c r="E120" s="93">
        <v>144.26</v>
      </c>
      <c r="F120" s="99">
        <v>-2.7671545111149377E-3</v>
      </c>
      <c r="G120" s="99">
        <v>2.089244962701858E-2</v>
      </c>
      <c r="H120" s="93"/>
      <c r="I120" s="95">
        <f t="shared" si="1"/>
        <v>110</v>
      </c>
      <c r="J120" s="96"/>
      <c r="K120" s="97"/>
      <c r="L120" s="96"/>
      <c r="M120" s="97"/>
    </row>
    <row r="121" spans="2:13" x14ac:dyDescent="0.25">
      <c r="B121" s="92">
        <v>44630</v>
      </c>
      <c r="C121" s="93">
        <v>142.44999999999999</v>
      </c>
      <c r="D121" s="93">
        <v>143.07</v>
      </c>
      <c r="E121" s="93">
        <v>137.69</v>
      </c>
      <c r="F121" s="99">
        <v>-2.7671545111149377E-3</v>
      </c>
      <c r="G121" s="99">
        <v>2.089244962701858E-2</v>
      </c>
      <c r="H121" s="93"/>
      <c r="I121" s="95">
        <f t="shared" si="1"/>
        <v>111</v>
      </c>
      <c r="J121" s="96"/>
      <c r="K121" s="97"/>
      <c r="L121" s="96"/>
      <c r="M121" s="97"/>
    </row>
    <row r="122" spans="2:13" x14ac:dyDescent="0.25">
      <c r="B122" s="92" t="s">
        <v>216</v>
      </c>
      <c r="C122" s="93">
        <v>138.19999999999999</v>
      </c>
      <c r="D122" s="93">
        <v>143.1</v>
      </c>
      <c r="E122" s="93">
        <v>138</v>
      </c>
      <c r="F122" s="99">
        <v>-2.7671545111149377E-3</v>
      </c>
      <c r="G122" s="99">
        <v>2.089244962701858E-2</v>
      </c>
      <c r="H122" s="93"/>
      <c r="I122" s="95">
        <f t="shared" si="1"/>
        <v>112</v>
      </c>
      <c r="J122" s="96"/>
      <c r="K122" s="97"/>
      <c r="L122" s="96"/>
      <c r="M122" s="97"/>
    </row>
    <row r="123" spans="2:13" x14ac:dyDescent="0.25">
      <c r="B123" s="92" t="s">
        <v>217</v>
      </c>
      <c r="C123" s="93">
        <v>142.47999999999999</v>
      </c>
      <c r="D123" s="93">
        <v>146.72</v>
      </c>
      <c r="E123" s="93">
        <v>140.68</v>
      </c>
      <c r="F123" s="99">
        <v>-2.7671545111149377E-3</v>
      </c>
      <c r="G123" s="99">
        <v>2.089244962701858E-2</v>
      </c>
      <c r="H123" s="93"/>
      <c r="I123" s="95">
        <f t="shared" si="1"/>
        <v>113</v>
      </c>
      <c r="J123" s="96"/>
      <c r="K123" s="97"/>
      <c r="L123" s="96"/>
      <c r="M123" s="97"/>
    </row>
    <row r="124" spans="2:13" x14ac:dyDescent="0.25">
      <c r="B124" s="92" t="s">
        <v>218</v>
      </c>
      <c r="C124" s="93">
        <v>149.84</v>
      </c>
      <c r="D124" s="93">
        <v>150.63999999999999</v>
      </c>
      <c r="E124" s="93">
        <v>144.84</v>
      </c>
      <c r="F124" s="99">
        <v>-2.7671545111149377E-3</v>
      </c>
      <c r="G124" s="99">
        <v>2.089244962701858E-2</v>
      </c>
      <c r="H124" s="93"/>
      <c r="I124" s="95">
        <f t="shared" si="1"/>
        <v>114</v>
      </c>
      <c r="J124" s="96"/>
      <c r="K124" s="97"/>
      <c r="L124" s="96"/>
      <c r="M124" s="97"/>
    </row>
    <row r="125" spans="2:13" x14ac:dyDescent="0.25">
      <c r="B125" s="92" t="s">
        <v>219</v>
      </c>
      <c r="C125" s="93">
        <v>151.76</v>
      </c>
      <c r="D125" s="93">
        <v>154.72</v>
      </c>
      <c r="E125" s="93">
        <v>149.94999999999999</v>
      </c>
      <c r="F125" s="99">
        <v>-2.7671545111149377E-3</v>
      </c>
      <c r="G125" s="99">
        <v>2.089244962701858E-2</v>
      </c>
      <c r="H125" s="93"/>
      <c r="I125" s="95">
        <f t="shared" si="1"/>
        <v>115</v>
      </c>
      <c r="J125" s="96"/>
      <c r="K125" s="97"/>
      <c r="L125" s="96"/>
      <c r="M125" s="97"/>
    </row>
    <row r="126" spans="2:13" x14ac:dyDescent="0.25">
      <c r="B126" s="92" t="s">
        <v>220</v>
      </c>
      <c r="C126" s="93">
        <v>150.77000000000001</v>
      </c>
      <c r="D126" s="93">
        <v>153.77000000000001</v>
      </c>
      <c r="E126" s="93">
        <v>149.63999999999999</v>
      </c>
      <c r="F126" s="99">
        <v>-2.7671545111149377E-3</v>
      </c>
      <c r="G126" s="99">
        <v>2.089244962701858E-2</v>
      </c>
      <c r="H126" s="93"/>
      <c r="I126" s="95">
        <f t="shared" si="1"/>
        <v>116</v>
      </c>
      <c r="J126" s="96"/>
      <c r="K126" s="97"/>
      <c r="L126" s="96"/>
      <c r="M126" s="97"/>
    </row>
    <row r="127" spans="2:13" x14ac:dyDescent="0.25">
      <c r="B127" s="92" t="s">
        <v>221</v>
      </c>
      <c r="C127" s="93">
        <v>150.43</v>
      </c>
      <c r="D127" s="93">
        <v>151.47</v>
      </c>
      <c r="E127" s="93">
        <v>148.56</v>
      </c>
      <c r="F127" s="99">
        <v>-2.7671545111149377E-3</v>
      </c>
      <c r="G127" s="99">
        <v>2.089244962701858E-2</v>
      </c>
      <c r="H127" s="93"/>
      <c r="I127" s="95">
        <f t="shared" si="1"/>
        <v>117</v>
      </c>
      <c r="J127" s="96"/>
      <c r="K127" s="97"/>
      <c r="L127" s="96"/>
      <c r="M127" s="97"/>
    </row>
    <row r="128" spans="2:13" x14ac:dyDescent="0.25">
      <c r="B128" s="92" t="s">
        <v>222</v>
      </c>
      <c r="C128" s="93">
        <v>152.74</v>
      </c>
      <c r="D128" s="93">
        <v>154.47</v>
      </c>
      <c r="E128" s="93">
        <v>150.91</v>
      </c>
      <c r="F128" s="99">
        <v>-2.7671545111149377E-3</v>
      </c>
      <c r="G128" s="99">
        <v>2.089244962701858E-2</v>
      </c>
      <c r="H128" s="93"/>
      <c r="I128" s="95">
        <f t="shared" si="1"/>
        <v>118</v>
      </c>
      <c r="J128" s="96"/>
      <c r="K128" s="97"/>
      <c r="L128" s="96"/>
      <c r="M128" s="97"/>
    </row>
    <row r="129" spans="2:13" x14ac:dyDescent="0.25">
      <c r="B129" s="92" t="s">
        <v>223</v>
      </c>
      <c r="C129" s="93">
        <v>153.72</v>
      </c>
      <c r="D129" s="93">
        <v>158.74</v>
      </c>
      <c r="E129" s="93">
        <v>153.6</v>
      </c>
      <c r="F129" s="99">
        <v>-2.7671545111149377E-3</v>
      </c>
      <c r="G129" s="99">
        <v>2.089244962701858E-2</v>
      </c>
      <c r="H129" s="93"/>
      <c r="I129" s="95">
        <f t="shared" si="1"/>
        <v>119</v>
      </c>
      <c r="J129" s="96"/>
      <c r="K129" s="97"/>
      <c r="L129" s="96"/>
      <c r="M129" s="97"/>
    </row>
    <row r="130" spans="2:13" x14ac:dyDescent="0.25">
      <c r="B130" s="92" t="s">
        <v>224</v>
      </c>
      <c r="C130" s="93">
        <v>156.9</v>
      </c>
      <c r="D130" s="93">
        <v>158.08000000000001</v>
      </c>
      <c r="E130" s="93">
        <v>153.08000000000001</v>
      </c>
      <c r="F130" s="99">
        <v>-2.7671545111149377E-3</v>
      </c>
      <c r="G130" s="99">
        <v>2.089244962701858E-2</v>
      </c>
      <c r="H130" s="93"/>
      <c r="I130" s="95">
        <f t="shared" si="1"/>
        <v>120</v>
      </c>
      <c r="J130" s="96"/>
      <c r="K130" s="97"/>
      <c r="L130" s="96"/>
      <c r="M130" s="97"/>
    </row>
    <row r="131" spans="2:13" x14ac:dyDescent="0.25">
      <c r="B131" s="92" t="s">
        <v>225</v>
      </c>
      <c r="C131" s="93">
        <v>154.47999999999999</v>
      </c>
      <c r="D131" s="93">
        <v>154.56</v>
      </c>
      <c r="E131" s="93">
        <v>149.1</v>
      </c>
      <c r="F131" s="99">
        <v>-2.7671545111149377E-3</v>
      </c>
      <c r="G131" s="99">
        <v>2.089244962701858E-2</v>
      </c>
      <c r="H131" s="93"/>
      <c r="I131" s="95">
        <f t="shared" si="1"/>
        <v>121</v>
      </c>
      <c r="J131" s="96"/>
      <c r="K131" s="97"/>
      <c r="L131" s="96"/>
      <c r="M131" s="97"/>
    </row>
    <row r="132" spans="2:13" x14ac:dyDescent="0.25">
      <c r="B132" s="92" t="s">
        <v>226</v>
      </c>
      <c r="C132" s="93">
        <v>150.69999999999999</v>
      </c>
      <c r="D132" s="93">
        <v>151.35</v>
      </c>
      <c r="E132" s="93">
        <v>148.37</v>
      </c>
      <c r="F132" s="99">
        <v>-2.7671545111149377E-3</v>
      </c>
      <c r="G132" s="99">
        <v>2.089244962701858E-2</v>
      </c>
      <c r="H132" s="93"/>
      <c r="I132" s="95">
        <f t="shared" si="1"/>
        <v>122</v>
      </c>
      <c r="J132" s="96"/>
      <c r="K132" s="97"/>
      <c r="L132" s="96"/>
      <c r="M132" s="97"/>
    </row>
    <row r="133" spans="2:13" x14ac:dyDescent="0.25">
      <c r="B133" s="92" t="s">
        <v>227</v>
      </c>
      <c r="C133" s="93">
        <v>152.37</v>
      </c>
      <c r="D133" s="93">
        <v>155.24</v>
      </c>
      <c r="E133" s="93">
        <v>151.38</v>
      </c>
      <c r="F133" s="99">
        <v>-2.7671545111149377E-3</v>
      </c>
      <c r="G133" s="99">
        <v>2.089244962701858E-2</v>
      </c>
      <c r="H133" s="93"/>
      <c r="I133" s="95">
        <f t="shared" si="1"/>
        <v>123</v>
      </c>
      <c r="J133" s="96"/>
      <c r="K133" s="97"/>
      <c r="L133" s="96"/>
      <c r="M133" s="97"/>
    </row>
    <row r="134" spans="2:13" x14ac:dyDescent="0.25">
      <c r="B134" s="92" t="s">
        <v>228</v>
      </c>
      <c r="C134" s="93">
        <v>155.31</v>
      </c>
      <c r="D134" s="93">
        <v>157.1</v>
      </c>
      <c r="E134" s="93">
        <v>153.61000000000001</v>
      </c>
      <c r="F134" s="99">
        <v>-2.7671545111149377E-3</v>
      </c>
      <c r="G134" s="99">
        <v>2.089244962701858E-2</v>
      </c>
      <c r="H134" s="93"/>
      <c r="I134" s="95">
        <f t="shared" si="1"/>
        <v>124</v>
      </c>
      <c r="J134" s="96"/>
      <c r="K134" s="97"/>
      <c r="L134" s="96"/>
      <c r="M134" s="97"/>
    </row>
    <row r="135" spans="2:13" x14ac:dyDescent="0.25">
      <c r="B135" s="92" t="s">
        <v>229</v>
      </c>
      <c r="C135" s="93">
        <v>153.84</v>
      </c>
      <c r="D135" s="93">
        <v>160.54</v>
      </c>
      <c r="E135" s="93">
        <v>153.37</v>
      </c>
      <c r="F135" s="99">
        <v>-2.7671545111149377E-3</v>
      </c>
      <c r="G135" s="99">
        <v>2.089244962701858E-2</v>
      </c>
      <c r="H135" s="93"/>
      <c r="I135" s="95">
        <f t="shared" si="1"/>
        <v>125</v>
      </c>
      <c r="J135" s="96"/>
      <c r="K135" s="97"/>
      <c r="L135" s="96"/>
      <c r="M135" s="97"/>
    </row>
    <row r="136" spans="2:13" x14ac:dyDescent="0.25">
      <c r="B136" s="92">
        <v>44904</v>
      </c>
      <c r="C136" s="93">
        <v>163.43</v>
      </c>
      <c r="D136" s="93">
        <v>164.26</v>
      </c>
      <c r="E136" s="93">
        <v>159.30000000000001</v>
      </c>
      <c r="F136" s="99">
        <v>-2.7671545111149377E-3</v>
      </c>
      <c r="G136" s="99">
        <v>2.089244962701858E-2</v>
      </c>
      <c r="H136" s="93"/>
      <c r="I136" s="95">
        <f t="shared" si="1"/>
        <v>126</v>
      </c>
      <c r="J136" s="96"/>
      <c r="K136" s="97"/>
      <c r="L136" s="96"/>
      <c r="M136" s="97"/>
    </row>
    <row r="137" spans="2:13" x14ac:dyDescent="0.25">
      <c r="B137" s="92">
        <v>44813</v>
      </c>
      <c r="C137" s="93">
        <v>157.37</v>
      </c>
      <c r="D137" s="93">
        <v>157.82</v>
      </c>
      <c r="E137" s="93">
        <v>154.75</v>
      </c>
      <c r="F137" s="99">
        <v>-2.7671545111149377E-3</v>
      </c>
      <c r="G137" s="99">
        <v>2.089244962701858E-2</v>
      </c>
      <c r="H137" s="93"/>
      <c r="I137" s="95">
        <f t="shared" si="1"/>
        <v>127</v>
      </c>
      <c r="J137" s="96"/>
      <c r="K137" s="97"/>
      <c r="L137" s="96"/>
      <c r="M137" s="97"/>
    </row>
    <row r="138" spans="2:13" x14ac:dyDescent="0.25">
      <c r="B138" s="92">
        <v>44782</v>
      </c>
      <c r="C138" s="93">
        <v>154.46</v>
      </c>
      <c r="D138" s="93">
        <v>156.36000000000001</v>
      </c>
      <c r="E138" s="93">
        <v>152.68</v>
      </c>
      <c r="F138" s="99">
        <v>-2.7671545111149377E-3</v>
      </c>
      <c r="G138" s="99">
        <v>2.089244962701858E-2</v>
      </c>
      <c r="H138" s="93"/>
      <c r="I138" s="95">
        <f t="shared" si="1"/>
        <v>128</v>
      </c>
      <c r="J138" s="96"/>
      <c r="K138" s="97"/>
      <c r="L138" s="96"/>
      <c r="M138" s="97"/>
    </row>
    <row r="139" spans="2:13" x14ac:dyDescent="0.25">
      <c r="B139" s="92">
        <v>44751</v>
      </c>
      <c r="C139" s="93">
        <v>155.96</v>
      </c>
      <c r="D139" s="93">
        <v>156.66999999999999</v>
      </c>
      <c r="E139" s="93">
        <v>153.61000000000001</v>
      </c>
      <c r="F139" s="99">
        <v>-2.7671545111149377E-3</v>
      </c>
      <c r="G139" s="99">
        <v>2.089244962701858E-2</v>
      </c>
      <c r="H139" s="93"/>
      <c r="I139" s="95">
        <f t="shared" si="1"/>
        <v>129</v>
      </c>
      <c r="J139" s="96"/>
      <c r="K139" s="97"/>
      <c r="L139" s="96"/>
      <c r="M139" s="97"/>
    </row>
    <row r="140" spans="2:13" x14ac:dyDescent="0.25">
      <c r="B140" s="92">
        <v>44721</v>
      </c>
      <c r="C140" s="93">
        <v>154.53</v>
      </c>
      <c r="D140" s="93">
        <v>157.09</v>
      </c>
      <c r="E140" s="93">
        <v>153.69</v>
      </c>
      <c r="F140" s="99">
        <v>-2.7671545111149377E-3</v>
      </c>
      <c r="G140" s="99">
        <v>2.089244962701858E-2</v>
      </c>
      <c r="H140" s="93"/>
      <c r="I140" s="95">
        <f t="shared" si="1"/>
        <v>130</v>
      </c>
      <c r="J140" s="96"/>
      <c r="K140" s="97"/>
      <c r="L140" s="96"/>
      <c r="M140" s="97"/>
    </row>
    <row r="141" spans="2:13" x14ac:dyDescent="0.25">
      <c r="B141" s="92">
        <v>44601</v>
      </c>
      <c r="C141" s="93">
        <v>155.81</v>
      </c>
      <c r="D141" s="93">
        <v>160.36000000000001</v>
      </c>
      <c r="E141" s="93">
        <v>154.97</v>
      </c>
      <c r="F141" s="99">
        <v>-2.7671545111149377E-3</v>
      </c>
      <c r="G141" s="99">
        <v>2.089244962701858E-2</v>
      </c>
      <c r="H141" s="93"/>
      <c r="I141" s="95">
        <f t="shared" ref="I141:I204" si="2">I140+1</f>
        <v>131</v>
      </c>
      <c r="J141" s="96"/>
      <c r="K141" s="97"/>
      <c r="L141" s="96"/>
      <c r="M141" s="97"/>
    </row>
    <row r="142" spans="2:13" x14ac:dyDescent="0.25">
      <c r="B142" s="92">
        <v>44570</v>
      </c>
      <c r="C142" s="93">
        <v>157.96</v>
      </c>
      <c r="D142" s="93">
        <v>158.41999999999999</v>
      </c>
      <c r="E142" s="93">
        <v>154.66999999999999</v>
      </c>
      <c r="F142" s="99">
        <v>-2.7671545111149377E-3</v>
      </c>
      <c r="G142" s="99">
        <v>2.089244962701858E-2</v>
      </c>
      <c r="H142" s="93"/>
      <c r="I142" s="95">
        <f t="shared" si="2"/>
        <v>132</v>
      </c>
      <c r="J142" s="96"/>
      <c r="K142" s="97"/>
      <c r="L142" s="96"/>
      <c r="M142" s="97"/>
    </row>
    <row r="143" spans="2:13" x14ac:dyDescent="0.25">
      <c r="B143" s="92" t="s">
        <v>230</v>
      </c>
      <c r="C143" s="93">
        <v>157.22</v>
      </c>
      <c r="D143" s="93">
        <v>160.58000000000001</v>
      </c>
      <c r="E143" s="93">
        <v>157.13999999999999</v>
      </c>
      <c r="F143" s="99">
        <v>-2.7671545111149377E-3</v>
      </c>
      <c r="G143" s="99">
        <v>2.089244962701858E-2</v>
      </c>
      <c r="H143" s="93"/>
      <c r="I143" s="95">
        <f t="shared" si="2"/>
        <v>133</v>
      </c>
      <c r="J143" s="96"/>
      <c r="K143" s="97"/>
      <c r="L143" s="96"/>
      <c r="M143" s="97"/>
    </row>
    <row r="144" spans="2:13" x14ac:dyDescent="0.25">
      <c r="B144" s="92" t="s">
        <v>231</v>
      </c>
      <c r="C144" s="93">
        <v>158.91</v>
      </c>
      <c r="D144" s="93">
        <v>162.56</v>
      </c>
      <c r="E144" s="93">
        <v>157.72</v>
      </c>
      <c r="F144" s="99">
        <v>-2.7671545111149377E-3</v>
      </c>
      <c r="G144" s="99">
        <v>2.089244962701858E-2</v>
      </c>
      <c r="H144" s="93"/>
      <c r="I144" s="95">
        <f t="shared" si="2"/>
        <v>134</v>
      </c>
      <c r="J144" s="96"/>
      <c r="K144" s="97"/>
      <c r="L144" s="96"/>
      <c r="M144" s="97"/>
    </row>
    <row r="145" spans="2:13" x14ac:dyDescent="0.25">
      <c r="B145" s="92" t="s">
        <v>232</v>
      </c>
      <c r="C145" s="93">
        <v>161.38</v>
      </c>
      <c r="D145" s="93">
        <v>162.9</v>
      </c>
      <c r="E145" s="93">
        <v>159.82</v>
      </c>
      <c r="F145" s="99">
        <v>-2.7671545111149377E-3</v>
      </c>
      <c r="G145" s="99">
        <v>2.089244962701858E-2</v>
      </c>
      <c r="H145" s="93"/>
      <c r="I145" s="95">
        <f t="shared" si="2"/>
        <v>135</v>
      </c>
      <c r="J145" s="96"/>
      <c r="K145" s="97"/>
      <c r="L145" s="96"/>
      <c r="M145" s="97"/>
    </row>
    <row r="146" spans="2:13" x14ac:dyDescent="0.25">
      <c r="B146" s="92" t="s">
        <v>233</v>
      </c>
      <c r="C146" s="93">
        <v>163.62</v>
      </c>
      <c r="D146" s="93">
        <v>171.05</v>
      </c>
      <c r="E146" s="93">
        <v>163.56</v>
      </c>
      <c r="F146" s="99">
        <v>-2.7671545111149377E-3</v>
      </c>
      <c r="G146" s="99">
        <v>2.089244962701858E-2</v>
      </c>
      <c r="H146" s="93"/>
      <c r="I146" s="95">
        <f t="shared" si="2"/>
        <v>136</v>
      </c>
      <c r="J146" s="96"/>
      <c r="K146" s="97"/>
      <c r="L146" s="96"/>
      <c r="M146" s="97"/>
    </row>
    <row r="147" spans="2:13" x14ac:dyDescent="0.25">
      <c r="B147" s="92" t="s">
        <v>234</v>
      </c>
      <c r="C147" s="93">
        <v>170.03</v>
      </c>
      <c r="D147" s="93">
        <v>170.14</v>
      </c>
      <c r="E147" s="93">
        <v>168.35</v>
      </c>
      <c r="F147" s="99">
        <v>-2.7671545111149377E-3</v>
      </c>
      <c r="G147" s="99">
        <v>2.089244962701858E-2</v>
      </c>
      <c r="H147" s="93"/>
      <c r="I147" s="95">
        <f t="shared" si="2"/>
        <v>137</v>
      </c>
      <c r="J147" s="96"/>
      <c r="K147" s="97"/>
      <c r="L147" s="96"/>
      <c r="M147" s="97"/>
    </row>
    <row r="148" spans="2:13" x14ac:dyDescent="0.25">
      <c r="B148" s="92" t="s">
        <v>235</v>
      </c>
      <c r="C148" s="93">
        <v>167.53</v>
      </c>
      <c r="D148" s="93">
        <v>168.11</v>
      </c>
      <c r="E148" s="93">
        <v>166.25</v>
      </c>
      <c r="F148" s="99">
        <v>-2.7671545111149377E-3</v>
      </c>
      <c r="G148" s="99">
        <v>2.089244962701858E-2</v>
      </c>
      <c r="H148" s="93"/>
      <c r="I148" s="95">
        <f t="shared" si="2"/>
        <v>138</v>
      </c>
      <c r="J148" s="96"/>
      <c r="K148" s="97"/>
      <c r="L148" s="96"/>
      <c r="M148" s="97"/>
    </row>
    <row r="149" spans="2:13" x14ac:dyDescent="0.25">
      <c r="B149" s="92" t="s">
        <v>236</v>
      </c>
      <c r="C149" s="93">
        <v>167.23</v>
      </c>
      <c r="D149" s="93">
        <v>168.71</v>
      </c>
      <c r="E149" s="93">
        <v>166.65</v>
      </c>
      <c r="F149" s="99">
        <v>-2.7671545111149377E-3</v>
      </c>
      <c r="G149" s="99">
        <v>2.089244962701858E-2</v>
      </c>
      <c r="H149" s="93"/>
      <c r="I149" s="95">
        <f t="shared" si="2"/>
        <v>139</v>
      </c>
      <c r="J149" s="96"/>
      <c r="K149" s="97"/>
      <c r="L149" s="96"/>
      <c r="M149" s="97"/>
    </row>
    <row r="150" spans="2:13" x14ac:dyDescent="0.25">
      <c r="B150" s="92" t="s">
        <v>237</v>
      </c>
      <c r="C150" s="93">
        <v>167.57</v>
      </c>
      <c r="D150" s="93">
        <v>169.86</v>
      </c>
      <c r="E150" s="93">
        <v>167.14</v>
      </c>
      <c r="F150" s="99">
        <v>-2.7671545111149377E-3</v>
      </c>
      <c r="G150" s="99">
        <v>2.089244962701858E-2</v>
      </c>
      <c r="H150" s="93"/>
      <c r="I150" s="95">
        <f t="shared" si="2"/>
        <v>140</v>
      </c>
      <c r="J150" s="96"/>
      <c r="K150" s="97"/>
      <c r="L150" s="96"/>
      <c r="M150" s="97"/>
    </row>
    <row r="151" spans="2:13" x14ac:dyDescent="0.25">
      <c r="B151" s="92" t="s">
        <v>238</v>
      </c>
      <c r="C151" s="93">
        <v>171.52</v>
      </c>
      <c r="D151" s="93">
        <v>173.74</v>
      </c>
      <c r="E151" s="93">
        <v>171.31</v>
      </c>
      <c r="F151" s="99">
        <v>-2.7671545111149377E-3</v>
      </c>
      <c r="G151" s="99">
        <v>2.089244962701858E-2</v>
      </c>
      <c r="H151" s="93"/>
      <c r="I151" s="95">
        <f t="shared" si="2"/>
        <v>141</v>
      </c>
      <c r="J151" s="96"/>
      <c r="K151" s="97"/>
      <c r="L151" s="96"/>
      <c r="M151" s="97"/>
    </row>
    <row r="152" spans="2:13" x14ac:dyDescent="0.25">
      <c r="B152" s="92" t="s">
        <v>239</v>
      </c>
      <c r="C152" s="93">
        <v>174.15</v>
      </c>
      <c r="D152" s="93">
        <v>174.9</v>
      </c>
      <c r="E152" s="93">
        <v>173.12</v>
      </c>
      <c r="F152" s="99">
        <v>-2.7671545111149377E-3</v>
      </c>
      <c r="G152" s="99">
        <v>2.089244962701858E-2</v>
      </c>
      <c r="H152" s="93"/>
      <c r="I152" s="95">
        <f t="shared" si="2"/>
        <v>142</v>
      </c>
      <c r="J152" s="96"/>
      <c r="K152" s="97"/>
      <c r="L152" s="96"/>
      <c r="M152" s="97"/>
    </row>
    <row r="153" spans="2:13" x14ac:dyDescent="0.25">
      <c r="B153" s="92" t="s">
        <v>240</v>
      </c>
      <c r="C153" s="93">
        <v>174.55</v>
      </c>
      <c r="D153" s="93">
        <v>176.15</v>
      </c>
      <c r="E153" s="93">
        <v>172.57</v>
      </c>
      <c r="F153" s="99">
        <v>-2.7671545111149377E-3</v>
      </c>
      <c r="G153" s="99">
        <v>2.089244962701858E-2</v>
      </c>
      <c r="H153" s="93"/>
      <c r="I153" s="95">
        <f t="shared" si="2"/>
        <v>143</v>
      </c>
      <c r="J153" s="96"/>
      <c r="K153" s="97"/>
      <c r="L153" s="96"/>
      <c r="M153" s="97"/>
    </row>
    <row r="154" spans="2:13" x14ac:dyDescent="0.25">
      <c r="B154" s="92" t="s">
        <v>241</v>
      </c>
      <c r="C154" s="93">
        <v>173.03</v>
      </c>
      <c r="D154" s="93">
        <v>173.71</v>
      </c>
      <c r="E154" s="93">
        <v>171.66</v>
      </c>
      <c r="F154" s="99">
        <v>-2.7671545111149377E-3</v>
      </c>
      <c r="G154" s="99">
        <v>2.089244962701858E-2</v>
      </c>
      <c r="H154" s="93"/>
      <c r="I154" s="95">
        <f t="shared" si="2"/>
        <v>144</v>
      </c>
      <c r="J154" s="96"/>
      <c r="K154" s="97"/>
      <c r="L154" s="96"/>
      <c r="M154" s="97"/>
    </row>
    <row r="155" spans="2:13" x14ac:dyDescent="0.25">
      <c r="B155" s="92" t="s">
        <v>242</v>
      </c>
      <c r="C155" s="93">
        <v>173.19</v>
      </c>
      <c r="D155" s="93">
        <v>173.39</v>
      </c>
      <c r="E155" s="93">
        <v>171.35</v>
      </c>
      <c r="F155" s="99">
        <v>-2.7671545111149377E-3</v>
      </c>
      <c r="G155" s="99">
        <v>2.089244962701858E-2</v>
      </c>
      <c r="H155" s="93"/>
      <c r="I155" s="95">
        <f t="shared" si="2"/>
        <v>145</v>
      </c>
      <c r="J155" s="96"/>
      <c r="K155" s="97"/>
      <c r="L155" s="96"/>
      <c r="M155" s="97"/>
    </row>
    <row r="156" spans="2:13" x14ac:dyDescent="0.25">
      <c r="B156" s="92">
        <v>44903</v>
      </c>
      <c r="C156" s="93">
        <v>172.1</v>
      </c>
      <c r="D156" s="93">
        <v>172.17</v>
      </c>
      <c r="E156" s="93">
        <v>169.4</v>
      </c>
      <c r="F156" s="99">
        <v>-2.7671545111149377E-3</v>
      </c>
      <c r="G156" s="99">
        <v>2.089244962701858E-2</v>
      </c>
      <c r="H156" s="93"/>
      <c r="I156" s="95">
        <f t="shared" si="2"/>
        <v>146</v>
      </c>
      <c r="J156" s="96"/>
      <c r="K156" s="97"/>
      <c r="L156" s="96"/>
      <c r="M156" s="97"/>
    </row>
    <row r="157" spans="2:13" x14ac:dyDescent="0.25">
      <c r="B157" s="92">
        <v>44873</v>
      </c>
      <c r="C157" s="93">
        <v>168.49</v>
      </c>
      <c r="D157" s="93">
        <v>170.99</v>
      </c>
      <c r="E157" s="93">
        <v>168.19</v>
      </c>
      <c r="F157" s="99">
        <v>-2.7671545111149377E-3</v>
      </c>
      <c r="G157" s="99">
        <v>2.089244962701858E-2</v>
      </c>
      <c r="H157" s="93"/>
      <c r="I157" s="95">
        <f t="shared" si="2"/>
        <v>147</v>
      </c>
      <c r="J157" s="96"/>
      <c r="K157" s="97"/>
      <c r="L157" s="96"/>
      <c r="M157" s="97"/>
    </row>
    <row r="158" spans="2:13" x14ac:dyDescent="0.25">
      <c r="B158" s="92">
        <v>44842</v>
      </c>
      <c r="C158" s="93">
        <v>169.24</v>
      </c>
      <c r="D158" s="93">
        <v>169.34</v>
      </c>
      <c r="E158" s="93">
        <v>166.9</v>
      </c>
      <c r="F158" s="99">
        <v>-2.7671545111149377E-3</v>
      </c>
      <c r="G158" s="99">
        <v>2.089244962701858E-2</v>
      </c>
      <c r="H158" s="93"/>
      <c r="I158" s="95">
        <f t="shared" si="2"/>
        <v>148</v>
      </c>
      <c r="J158" s="96"/>
      <c r="K158" s="97"/>
      <c r="L158" s="96"/>
      <c r="M158" s="97"/>
    </row>
    <row r="159" spans="2:13" x14ac:dyDescent="0.25">
      <c r="B159" s="92">
        <v>44812</v>
      </c>
      <c r="C159" s="93">
        <v>164.92</v>
      </c>
      <c r="D159" s="93">
        <v>165.82</v>
      </c>
      <c r="E159" s="93">
        <v>163.25</v>
      </c>
      <c r="F159" s="99">
        <v>-2.7671545111149377E-3</v>
      </c>
      <c r="G159" s="99">
        <v>2.089244962701858E-2</v>
      </c>
      <c r="H159" s="93"/>
      <c r="I159" s="95">
        <f t="shared" si="2"/>
        <v>149</v>
      </c>
      <c r="J159" s="96"/>
      <c r="K159" s="97"/>
      <c r="L159" s="96"/>
      <c r="M159" s="97"/>
    </row>
    <row r="160" spans="2:13" x14ac:dyDescent="0.25">
      <c r="B160" s="92">
        <v>44781</v>
      </c>
      <c r="C160" s="93">
        <v>164.87</v>
      </c>
      <c r="D160" s="93">
        <v>167.81</v>
      </c>
      <c r="E160" s="93">
        <v>164.2</v>
      </c>
      <c r="F160" s="99">
        <v>-2.7671545111149377E-3</v>
      </c>
      <c r="G160" s="99">
        <v>2.089244962701858E-2</v>
      </c>
      <c r="H160" s="93"/>
      <c r="I160" s="95">
        <f t="shared" si="2"/>
        <v>150</v>
      </c>
      <c r="J160" s="96"/>
      <c r="K160" s="97"/>
      <c r="L160" s="96"/>
      <c r="M160" s="97"/>
    </row>
    <row r="161" spans="2:13" x14ac:dyDescent="0.25">
      <c r="B161" s="92">
        <v>44689</v>
      </c>
      <c r="C161" s="93">
        <v>165.35</v>
      </c>
      <c r="D161" s="93">
        <v>165.85</v>
      </c>
      <c r="E161" s="93">
        <v>163</v>
      </c>
      <c r="F161" s="99">
        <v>3.4974254039128083E-3</v>
      </c>
      <c r="G161" s="99">
        <v>2.0912974657516618E-2</v>
      </c>
      <c r="H161" s="93"/>
      <c r="I161" s="95">
        <f t="shared" si="2"/>
        <v>151</v>
      </c>
      <c r="J161" s="96"/>
      <c r="K161" s="97"/>
      <c r="L161" s="96"/>
      <c r="M161" s="97"/>
    </row>
    <row r="162" spans="2:13" x14ac:dyDescent="0.25">
      <c r="B162" s="92">
        <v>44659</v>
      </c>
      <c r="C162" s="93">
        <v>165.81</v>
      </c>
      <c r="D162" s="93">
        <v>167.19</v>
      </c>
      <c r="E162" s="93">
        <v>164.43</v>
      </c>
      <c r="F162" s="99">
        <v>3.4974254039128083E-3</v>
      </c>
      <c r="G162" s="99">
        <v>2.0912974657516618E-2</v>
      </c>
      <c r="H162" s="93"/>
      <c r="I162" s="95">
        <f t="shared" si="2"/>
        <v>152</v>
      </c>
      <c r="J162" s="96"/>
      <c r="K162" s="97"/>
      <c r="L162" s="96"/>
      <c r="M162" s="97"/>
    </row>
    <row r="163" spans="2:13" x14ac:dyDescent="0.25">
      <c r="B163" s="92">
        <v>44628</v>
      </c>
      <c r="C163" s="93">
        <v>166.13</v>
      </c>
      <c r="D163" s="93">
        <v>166.59</v>
      </c>
      <c r="E163" s="93">
        <v>160.75</v>
      </c>
      <c r="F163" s="99">
        <v>3.4974254039128083E-3</v>
      </c>
      <c r="G163" s="99">
        <v>2.0912974657516618E-2</v>
      </c>
      <c r="H163" s="93"/>
      <c r="I163" s="95">
        <f t="shared" si="2"/>
        <v>153</v>
      </c>
      <c r="J163" s="96"/>
      <c r="K163" s="97"/>
      <c r="L163" s="96"/>
      <c r="M163" s="97"/>
    </row>
    <row r="164" spans="2:13" x14ac:dyDescent="0.25">
      <c r="B164" s="92">
        <v>44600</v>
      </c>
      <c r="C164" s="93">
        <v>160.01</v>
      </c>
      <c r="D164" s="93">
        <v>162.41</v>
      </c>
      <c r="E164" s="93">
        <v>159.63</v>
      </c>
      <c r="F164" s="99">
        <v>3.4974254039128083E-3</v>
      </c>
      <c r="G164" s="99">
        <v>2.0912974657516618E-2</v>
      </c>
      <c r="H164" s="93"/>
      <c r="I164" s="95">
        <f t="shared" si="2"/>
        <v>154</v>
      </c>
      <c r="J164" s="96"/>
      <c r="K164" s="97"/>
      <c r="L164" s="96"/>
      <c r="M164" s="97"/>
    </row>
    <row r="165" spans="2:13" x14ac:dyDescent="0.25">
      <c r="B165" s="92">
        <v>44569</v>
      </c>
      <c r="C165" s="93">
        <v>161.51</v>
      </c>
      <c r="D165" s="93">
        <v>163.59</v>
      </c>
      <c r="E165" s="93">
        <v>160.88999999999999</v>
      </c>
      <c r="F165" s="99">
        <v>3.4974254039128083E-3</v>
      </c>
      <c r="G165" s="99">
        <v>2.0912974657516618E-2</v>
      </c>
      <c r="H165" s="93"/>
      <c r="I165" s="95">
        <f t="shared" si="2"/>
        <v>155</v>
      </c>
      <c r="J165" s="96"/>
      <c r="K165" s="97"/>
      <c r="L165" s="96"/>
      <c r="M165" s="97"/>
    </row>
    <row r="166" spans="2:13" x14ac:dyDescent="0.25">
      <c r="B166" s="92" t="s">
        <v>243</v>
      </c>
      <c r="C166" s="93">
        <v>162.51</v>
      </c>
      <c r="D166" s="93">
        <v>163.63</v>
      </c>
      <c r="E166" s="93">
        <v>159.5</v>
      </c>
      <c r="F166" s="99">
        <v>3.4974254039128083E-3</v>
      </c>
      <c r="G166" s="99">
        <v>2.0912974657516618E-2</v>
      </c>
      <c r="H166" s="93"/>
      <c r="I166" s="95">
        <f t="shared" si="2"/>
        <v>156</v>
      </c>
      <c r="J166" s="96"/>
      <c r="K166" s="97"/>
      <c r="L166" s="96"/>
      <c r="M166" s="97"/>
    </row>
    <row r="167" spans="2:13" x14ac:dyDescent="0.25">
      <c r="B167" s="92" t="s">
        <v>244</v>
      </c>
      <c r="C167" s="93">
        <v>157.35</v>
      </c>
      <c r="D167" s="93">
        <v>157.63999999999999</v>
      </c>
      <c r="E167" s="93">
        <v>154.41</v>
      </c>
      <c r="F167" s="99">
        <v>3.4974254039128083E-3</v>
      </c>
      <c r="G167" s="99">
        <v>2.0912974657516618E-2</v>
      </c>
      <c r="H167" s="93"/>
      <c r="I167" s="95">
        <f t="shared" si="2"/>
        <v>157</v>
      </c>
      <c r="J167" s="96"/>
      <c r="K167" s="97"/>
      <c r="L167" s="96"/>
      <c r="M167" s="97"/>
    </row>
    <row r="168" spans="2:13" x14ac:dyDescent="0.25">
      <c r="B168" s="92" t="s">
        <v>245</v>
      </c>
      <c r="C168" s="93">
        <v>156.79</v>
      </c>
      <c r="D168" s="93">
        <v>157.33000000000001</v>
      </c>
      <c r="E168" s="93">
        <v>152.16</v>
      </c>
      <c r="F168" s="99">
        <v>3.4974254039128083E-3</v>
      </c>
      <c r="G168" s="99">
        <v>2.0912974657516618E-2</v>
      </c>
      <c r="H168" s="93"/>
      <c r="I168" s="95">
        <f t="shared" si="2"/>
        <v>158</v>
      </c>
      <c r="J168" s="96"/>
      <c r="K168" s="97"/>
      <c r="L168" s="96"/>
      <c r="M168" s="97"/>
    </row>
    <row r="169" spans="2:13" x14ac:dyDescent="0.25">
      <c r="B169" s="92" t="s">
        <v>246</v>
      </c>
      <c r="C169" s="93">
        <v>151.6</v>
      </c>
      <c r="D169" s="93">
        <v>153.09</v>
      </c>
      <c r="E169" s="93">
        <v>150.80000000000001</v>
      </c>
      <c r="F169" s="99">
        <v>3.4974254039128083E-3</v>
      </c>
      <c r="G169" s="99">
        <v>2.0912974657516618E-2</v>
      </c>
      <c r="H169" s="93"/>
      <c r="I169" s="95">
        <f t="shared" si="2"/>
        <v>159</v>
      </c>
      <c r="J169" s="96"/>
      <c r="K169" s="97"/>
      <c r="L169" s="96"/>
      <c r="M169" s="97"/>
    </row>
    <row r="170" spans="2:13" x14ac:dyDescent="0.25">
      <c r="B170" s="92" t="s">
        <v>247</v>
      </c>
      <c r="C170" s="93">
        <v>152.94999999999999</v>
      </c>
      <c r="D170" s="93">
        <v>155.04</v>
      </c>
      <c r="E170" s="93">
        <v>152.28</v>
      </c>
      <c r="F170" s="99">
        <v>3.4974254039128083E-3</v>
      </c>
      <c r="G170" s="99">
        <v>2.0912974657516618E-2</v>
      </c>
      <c r="H170" s="93"/>
      <c r="I170" s="95">
        <f t="shared" si="2"/>
        <v>160</v>
      </c>
      <c r="J170" s="96"/>
      <c r="K170" s="97"/>
      <c r="L170" s="96"/>
      <c r="M170" s="97"/>
    </row>
    <row r="171" spans="2:13" x14ac:dyDescent="0.25">
      <c r="B171" s="92" t="s">
        <v>248</v>
      </c>
      <c r="C171" s="93">
        <v>154.09</v>
      </c>
      <c r="D171" s="93">
        <v>156.28</v>
      </c>
      <c r="E171" s="93">
        <v>153.41</v>
      </c>
      <c r="F171" s="99">
        <v>3.4974254039128083E-3</v>
      </c>
      <c r="G171" s="99">
        <v>2.0912974657516618E-2</v>
      </c>
      <c r="H171" s="93"/>
      <c r="I171" s="95">
        <f t="shared" si="2"/>
        <v>161</v>
      </c>
      <c r="J171" s="96"/>
      <c r="K171" s="97"/>
      <c r="L171" s="96"/>
      <c r="M171" s="97"/>
    </row>
    <row r="172" spans="2:13" x14ac:dyDescent="0.25">
      <c r="B172" s="92" t="s">
        <v>249</v>
      </c>
      <c r="C172" s="93">
        <v>155.35</v>
      </c>
      <c r="D172" s="93">
        <v>155.57</v>
      </c>
      <c r="E172" s="93">
        <v>151.94</v>
      </c>
      <c r="F172" s="99">
        <v>3.4974254039128083E-3</v>
      </c>
      <c r="G172" s="99">
        <v>2.0912974657516618E-2</v>
      </c>
      <c r="H172" s="93"/>
      <c r="I172" s="95">
        <f t="shared" si="2"/>
        <v>162</v>
      </c>
      <c r="J172" s="96"/>
      <c r="K172" s="97"/>
      <c r="L172" s="96"/>
      <c r="M172" s="97"/>
    </row>
    <row r="173" spans="2:13" x14ac:dyDescent="0.25">
      <c r="B173" s="92" t="s">
        <v>250</v>
      </c>
      <c r="C173" s="93">
        <v>153.04</v>
      </c>
      <c r="D173" s="93">
        <v>153.72</v>
      </c>
      <c r="E173" s="93">
        <v>150.37</v>
      </c>
      <c r="F173" s="99">
        <v>3.4974254039128083E-3</v>
      </c>
      <c r="G173" s="99">
        <v>2.0912974657516618E-2</v>
      </c>
      <c r="H173" s="93"/>
      <c r="I173" s="95">
        <f t="shared" si="2"/>
        <v>163</v>
      </c>
      <c r="J173" s="96"/>
      <c r="K173" s="97"/>
      <c r="L173" s="96"/>
      <c r="M173" s="97"/>
    </row>
    <row r="174" spans="2:13" x14ac:dyDescent="0.25">
      <c r="B174" s="92" t="s">
        <v>251</v>
      </c>
      <c r="C174" s="93">
        <v>151</v>
      </c>
      <c r="D174" s="93">
        <v>151.22999999999999</v>
      </c>
      <c r="E174" s="93">
        <v>146.91</v>
      </c>
      <c r="F174" s="99">
        <v>3.4974254039128083E-3</v>
      </c>
      <c r="G174" s="99">
        <v>2.0912974657516618E-2</v>
      </c>
      <c r="H174" s="93"/>
      <c r="I174" s="95">
        <f t="shared" si="2"/>
        <v>164</v>
      </c>
      <c r="J174" s="96"/>
      <c r="K174" s="97"/>
      <c r="L174" s="96"/>
      <c r="M174" s="97"/>
    </row>
    <row r="175" spans="2:13" x14ac:dyDescent="0.25">
      <c r="B175" s="92" t="s">
        <v>252</v>
      </c>
      <c r="C175" s="93">
        <v>147.07</v>
      </c>
      <c r="D175" s="93">
        <v>151.57</v>
      </c>
      <c r="E175" s="93">
        <v>146.69999999999999</v>
      </c>
      <c r="F175" s="99">
        <v>3.4974254039128083E-3</v>
      </c>
      <c r="G175" s="99">
        <v>2.0912974657516618E-2</v>
      </c>
      <c r="H175" s="93"/>
      <c r="I175" s="95">
        <f t="shared" si="2"/>
        <v>165</v>
      </c>
      <c r="J175" s="96"/>
      <c r="K175" s="97"/>
      <c r="L175" s="96"/>
      <c r="M175" s="97"/>
    </row>
    <row r="176" spans="2:13" x14ac:dyDescent="0.25">
      <c r="B176" s="92" t="s">
        <v>253</v>
      </c>
      <c r="C176" s="93">
        <v>150.16999999999999</v>
      </c>
      <c r="D176" s="93">
        <v>150.86000000000001</v>
      </c>
      <c r="E176" s="93">
        <v>148.19999999999999</v>
      </c>
      <c r="F176" s="99">
        <v>3.4974254039128083E-3</v>
      </c>
      <c r="G176" s="99">
        <v>2.0912974657516618E-2</v>
      </c>
      <c r="H176" s="93"/>
      <c r="I176" s="95">
        <f t="shared" si="2"/>
        <v>166</v>
      </c>
      <c r="J176" s="96"/>
      <c r="K176" s="97"/>
      <c r="L176" s="96"/>
      <c r="M176" s="97"/>
    </row>
    <row r="177" spans="2:13" x14ac:dyDescent="0.25">
      <c r="B177" s="92" t="s">
        <v>254</v>
      </c>
      <c r="C177" s="93">
        <v>148.47</v>
      </c>
      <c r="D177" s="93">
        <v>148.94999999999999</v>
      </c>
      <c r="E177" s="93">
        <v>143.25</v>
      </c>
      <c r="F177" s="99">
        <v>3.4974254039128083E-3</v>
      </c>
      <c r="G177" s="99">
        <v>2.0912974657516618E-2</v>
      </c>
      <c r="H177" s="93"/>
      <c r="I177" s="95">
        <f t="shared" si="2"/>
        <v>167</v>
      </c>
      <c r="J177" s="96"/>
      <c r="K177" s="97"/>
      <c r="L177" s="96"/>
      <c r="M177" s="97"/>
    </row>
    <row r="178" spans="2:13" x14ac:dyDescent="0.25">
      <c r="B178" s="92" t="s">
        <v>255</v>
      </c>
      <c r="C178" s="93">
        <v>145.49</v>
      </c>
      <c r="D178" s="93">
        <v>146.44999999999999</v>
      </c>
      <c r="E178" s="93">
        <v>142.12</v>
      </c>
      <c r="F178" s="99">
        <v>3.4974254039128083E-3</v>
      </c>
      <c r="G178" s="99">
        <v>2.0912974657516618E-2</v>
      </c>
      <c r="H178" s="93"/>
      <c r="I178" s="95">
        <f t="shared" si="2"/>
        <v>168</v>
      </c>
      <c r="J178" s="96"/>
      <c r="K178" s="97"/>
      <c r="L178" s="96"/>
      <c r="M178" s="97"/>
    </row>
    <row r="179" spans="2:13" x14ac:dyDescent="0.25">
      <c r="B179" s="92">
        <v>44902</v>
      </c>
      <c r="C179" s="93">
        <v>145.86000000000001</v>
      </c>
      <c r="D179" s="93">
        <v>148.44999999999999</v>
      </c>
      <c r="E179" s="93">
        <v>145.05000000000001</v>
      </c>
      <c r="F179" s="99">
        <v>3.4974254039128083E-3</v>
      </c>
      <c r="G179" s="99">
        <v>2.0912974657516618E-2</v>
      </c>
      <c r="H179" s="93"/>
      <c r="I179" s="95">
        <f t="shared" si="2"/>
        <v>169</v>
      </c>
      <c r="J179" s="96"/>
      <c r="K179" s="97"/>
      <c r="L179" s="96"/>
      <c r="M179" s="97"/>
    </row>
    <row r="180" spans="2:13" x14ac:dyDescent="0.25">
      <c r="B180" s="92">
        <v>44872</v>
      </c>
      <c r="C180" s="93">
        <v>144.87</v>
      </c>
      <c r="D180" s="93">
        <v>146.63999999999999</v>
      </c>
      <c r="E180" s="93">
        <v>143.78</v>
      </c>
      <c r="F180" s="99">
        <v>3.4974254039128083E-3</v>
      </c>
      <c r="G180" s="99">
        <v>2.0912974657516618E-2</v>
      </c>
      <c r="H180" s="93"/>
      <c r="I180" s="95">
        <f t="shared" si="2"/>
        <v>170</v>
      </c>
      <c r="J180" s="96"/>
      <c r="K180" s="97"/>
      <c r="L180" s="96"/>
      <c r="M180" s="97"/>
    </row>
    <row r="181" spans="2:13" x14ac:dyDescent="0.25">
      <c r="B181" s="92">
        <v>44780</v>
      </c>
      <c r="C181" s="93">
        <v>147.04</v>
      </c>
      <c r="D181" s="93">
        <v>147.55000000000001</v>
      </c>
      <c r="E181" s="93">
        <v>145</v>
      </c>
      <c r="F181" s="99">
        <v>3.4974254039128083E-3</v>
      </c>
      <c r="G181" s="99">
        <v>2.0912974657516618E-2</v>
      </c>
      <c r="H181" s="93"/>
      <c r="I181" s="95">
        <f t="shared" si="2"/>
        <v>171</v>
      </c>
      <c r="J181" s="96"/>
      <c r="K181" s="97"/>
      <c r="L181" s="96"/>
      <c r="M181" s="97"/>
    </row>
    <row r="182" spans="2:13" x14ac:dyDescent="0.25">
      <c r="B182" s="92">
        <v>44749</v>
      </c>
      <c r="C182" s="93">
        <v>146.35</v>
      </c>
      <c r="D182" s="93">
        <v>146.55000000000001</v>
      </c>
      <c r="E182" s="93">
        <v>143.28</v>
      </c>
      <c r="F182" s="99">
        <v>3.4974254039128083E-3</v>
      </c>
      <c r="G182" s="99">
        <v>2.0912974657516618E-2</v>
      </c>
      <c r="H182" s="93"/>
      <c r="I182" s="95">
        <f t="shared" si="2"/>
        <v>172</v>
      </c>
      <c r="J182" s="96"/>
      <c r="K182" s="97"/>
      <c r="L182" s="96"/>
      <c r="M182" s="97"/>
    </row>
    <row r="183" spans="2:13" x14ac:dyDescent="0.25">
      <c r="B183" s="92">
        <v>44719</v>
      </c>
      <c r="C183" s="93">
        <v>142.91999999999999</v>
      </c>
      <c r="D183" s="93">
        <v>144.12</v>
      </c>
      <c r="E183" s="93">
        <v>141.08000000000001</v>
      </c>
      <c r="F183" s="99">
        <v>3.4974254039128083E-3</v>
      </c>
      <c r="G183" s="99">
        <v>2.0912974657516618E-2</v>
      </c>
      <c r="H183" s="93"/>
      <c r="I183" s="95">
        <f t="shared" si="2"/>
        <v>173</v>
      </c>
      <c r="J183" s="96"/>
      <c r="K183" s="97"/>
      <c r="L183" s="96"/>
      <c r="M183" s="97"/>
    </row>
    <row r="184" spans="2:13" x14ac:dyDescent="0.25">
      <c r="B184" s="92">
        <v>44688</v>
      </c>
      <c r="C184" s="93">
        <v>141.56</v>
      </c>
      <c r="D184" s="93">
        <v>141.61000000000001</v>
      </c>
      <c r="E184" s="93">
        <v>136.93</v>
      </c>
      <c r="F184" s="99">
        <v>3.4974254039128083E-3</v>
      </c>
      <c r="G184" s="99">
        <v>2.0912974657516618E-2</v>
      </c>
      <c r="H184" s="93"/>
      <c r="I184" s="95">
        <f t="shared" si="2"/>
        <v>174</v>
      </c>
      <c r="J184" s="96"/>
      <c r="K184" s="97"/>
      <c r="L184" s="96"/>
      <c r="M184" s="97"/>
    </row>
    <row r="185" spans="2:13" x14ac:dyDescent="0.25">
      <c r="B185" s="92">
        <v>44568</v>
      </c>
      <c r="C185" s="93">
        <v>138.93</v>
      </c>
      <c r="D185" s="93">
        <v>139.04</v>
      </c>
      <c r="E185" s="93">
        <v>135.66</v>
      </c>
      <c r="F185" s="99">
        <v>3.4974254039128083E-3</v>
      </c>
      <c r="G185" s="99">
        <v>2.0912974657516618E-2</v>
      </c>
      <c r="H185" s="93"/>
      <c r="I185" s="95">
        <f t="shared" si="2"/>
        <v>175</v>
      </c>
      <c r="J185" s="96"/>
      <c r="K185" s="97"/>
      <c r="L185" s="96"/>
      <c r="M185" s="97"/>
    </row>
    <row r="186" spans="2:13" x14ac:dyDescent="0.25">
      <c r="B186" s="92" t="s">
        <v>256</v>
      </c>
      <c r="C186" s="93">
        <v>136.72</v>
      </c>
      <c r="D186" s="93">
        <v>138.37</v>
      </c>
      <c r="E186" s="93">
        <v>133.77000000000001</v>
      </c>
      <c r="F186" s="99">
        <v>3.4974254039128083E-3</v>
      </c>
      <c r="G186" s="99">
        <v>2.0912974657516618E-2</v>
      </c>
      <c r="H186" s="93"/>
      <c r="I186" s="95">
        <f t="shared" si="2"/>
        <v>176</v>
      </c>
      <c r="J186" s="96"/>
      <c r="K186" s="97"/>
      <c r="L186" s="96"/>
      <c r="M186" s="97"/>
    </row>
    <row r="187" spans="2:13" x14ac:dyDescent="0.25">
      <c r="B187" s="92" t="s">
        <v>257</v>
      </c>
      <c r="C187" s="93">
        <v>139.22999999999999</v>
      </c>
      <c r="D187" s="93">
        <v>140.66999999999999</v>
      </c>
      <c r="E187" s="93">
        <v>136.66999999999999</v>
      </c>
      <c r="F187" s="99">
        <v>3.4974254039128083E-3</v>
      </c>
      <c r="G187" s="99">
        <v>2.0912974657516618E-2</v>
      </c>
      <c r="H187" s="93"/>
      <c r="I187" s="95">
        <f t="shared" si="2"/>
        <v>177</v>
      </c>
      <c r="J187" s="96"/>
      <c r="K187" s="97"/>
      <c r="L187" s="96"/>
      <c r="M187" s="97"/>
    </row>
    <row r="188" spans="2:13" x14ac:dyDescent="0.25">
      <c r="B188" s="92" t="s">
        <v>258</v>
      </c>
      <c r="C188" s="93">
        <v>137.44</v>
      </c>
      <c r="D188" s="93">
        <v>143.41999999999999</v>
      </c>
      <c r="E188" s="93">
        <v>137.33000000000001</v>
      </c>
      <c r="F188" s="99">
        <v>3.4974254039128083E-3</v>
      </c>
      <c r="G188" s="99">
        <v>2.0912974657516618E-2</v>
      </c>
      <c r="H188" s="93"/>
      <c r="I188" s="95">
        <f t="shared" si="2"/>
        <v>178</v>
      </c>
      <c r="J188" s="96"/>
      <c r="K188" s="97"/>
      <c r="L188" s="96"/>
      <c r="M188" s="97"/>
    </row>
    <row r="189" spans="2:13" x14ac:dyDescent="0.25">
      <c r="B189" s="92" t="s">
        <v>259</v>
      </c>
      <c r="C189" s="93">
        <v>141.66</v>
      </c>
      <c r="D189" s="93">
        <v>143.49</v>
      </c>
      <c r="E189" s="93">
        <v>140.97</v>
      </c>
      <c r="F189" s="99">
        <v>3.4974254039128083E-3</v>
      </c>
      <c r="G189" s="99">
        <v>2.0912974657516618E-2</v>
      </c>
      <c r="H189" s="93"/>
      <c r="I189" s="95">
        <f t="shared" si="2"/>
        <v>179</v>
      </c>
      <c r="J189" s="96"/>
      <c r="K189" s="97"/>
      <c r="L189" s="96"/>
      <c r="M189" s="97"/>
    </row>
    <row r="190" spans="2:13" x14ac:dyDescent="0.25">
      <c r="B190" s="92" t="s">
        <v>260</v>
      </c>
      <c r="C190" s="93">
        <v>141.66</v>
      </c>
      <c r="D190" s="93">
        <v>141.91</v>
      </c>
      <c r="E190" s="93">
        <v>139.77000000000001</v>
      </c>
      <c r="F190" s="99">
        <v>3.4974254039128083E-3</v>
      </c>
      <c r="G190" s="99">
        <v>2.0912974657516618E-2</v>
      </c>
      <c r="H190" s="93"/>
      <c r="I190" s="95">
        <f t="shared" si="2"/>
        <v>180</v>
      </c>
      <c r="J190" s="96"/>
      <c r="K190" s="97"/>
      <c r="L190" s="96"/>
      <c r="M190" s="97"/>
    </row>
    <row r="191" spans="2:13" x14ac:dyDescent="0.25">
      <c r="B191" s="92" t="s">
        <v>261</v>
      </c>
      <c r="C191" s="93">
        <v>138.27000000000001</v>
      </c>
      <c r="D191" s="93">
        <v>138.59</v>
      </c>
      <c r="E191" s="93">
        <v>135.63</v>
      </c>
      <c r="F191" s="99">
        <v>3.4974254039128083E-3</v>
      </c>
      <c r="G191" s="99">
        <v>2.0912974657516618E-2</v>
      </c>
      <c r="H191" s="93"/>
      <c r="I191" s="95">
        <f t="shared" si="2"/>
        <v>181</v>
      </c>
      <c r="J191" s="96"/>
      <c r="K191" s="97"/>
      <c r="L191" s="96"/>
      <c r="M191" s="97"/>
    </row>
    <row r="192" spans="2:13" x14ac:dyDescent="0.25">
      <c r="B192" s="92" t="s">
        <v>262</v>
      </c>
      <c r="C192" s="93">
        <v>135.35</v>
      </c>
      <c r="D192" s="93">
        <v>137.76</v>
      </c>
      <c r="E192" s="93">
        <v>133.91</v>
      </c>
      <c r="F192" s="99">
        <v>3.4974254039128083E-3</v>
      </c>
      <c r="G192" s="99">
        <v>2.0912974657516618E-2</v>
      </c>
      <c r="H192" s="93"/>
      <c r="I192" s="95">
        <f t="shared" si="2"/>
        <v>182</v>
      </c>
      <c r="J192" s="96"/>
      <c r="K192" s="97"/>
      <c r="L192" s="96"/>
      <c r="M192" s="97"/>
    </row>
    <row r="193" spans="2:13" x14ac:dyDescent="0.25">
      <c r="B193" s="92" t="s">
        <v>263</v>
      </c>
      <c r="C193" s="93">
        <v>135.87</v>
      </c>
      <c r="D193" s="93">
        <v>137.06</v>
      </c>
      <c r="E193" s="93">
        <v>133.32</v>
      </c>
      <c r="F193" s="99">
        <v>3.4974254039128083E-3</v>
      </c>
      <c r="G193" s="99">
        <v>2.0912974657516618E-2</v>
      </c>
      <c r="H193" s="93"/>
      <c r="I193" s="95">
        <f t="shared" si="2"/>
        <v>183</v>
      </c>
      <c r="J193" s="96"/>
      <c r="K193" s="97"/>
      <c r="L193" s="96"/>
      <c r="M193" s="97"/>
    </row>
    <row r="194" spans="2:13" x14ac:dyDescent="0.25">
      <c r="B194" s="92" t="s">
        <v>264</v>
      </c>
      <c r="C194" s="93">
        <v>131.56</v>
      </c>
      <c r="D194" s="93">
        <v>133.08000000000001</v>
      </c>
      <c r="E194" s="93">
        <v>129.81</v>
      </c>
      <c r="F194" s="99">
        <v>3.4974254039128083E-3</v>
      </c>
      <c r="G194" s="99">
        <v>2.0912974657516618E-2</v>
      </c>
      <c r="H194" s="93"/>
      <c r="I194" s="95">
        <f t="shared" si="2"/>
        <v>184</v>
      </c>
      <c r="J194" s="96"/>
      <c r="K194" s="97"/>
      <c r="L194" s="96"/>
      <c r="M194" s="97"/>
    </row>
    <row r="195" spans="2:13" x14ac:dyDescent="0.25">
      <c r="B195" s="92" t="s">
        <v>265</v>
      </c>
      <c r="C195" s="93">
        <v>130.06</v>
      </c>
      <c r="D195" s="93">
        <v>132.38999999999999</v>
      </c>
      <c r="E195" s="93">
        <v>129.04</v>
      </c>
      <c r="F195" s="99">
        <v>3.4974254039128083E-3</v>
      </c>
      <c r="G195" s="99">
        <v>2.0912974657516618E-2</v>
      </c>
      <c r="H195" s="93"/>
      <c r="I195" s="95">
        <f t="shared" si="2"/>
        <v>185</v>
      </c>
      <c r="J195" s="96"/>
      <c r="K195" s="97"/>
      <c r="L195" s="96"/>
      <c r="M195" s="97"/>
    </row>
    <row r="196" spans="2:13" x14ac:dyDescent="0.25">
      <c r="B196" s="92" t="s">
        <v>266</v>
      </c>
      <c r="C196" s="93">
        <v>135.43</v>
      </c>
      <c r="D196" s="93">
        <v>137.34</v>
      </c>
      <c r="E196" s="93">
        <v>132.16</v>
      </c>
      <c r="F196" s="99">
        <v>3.4974254039128083E-3</v>
      </c>
      <c r="G196" s="99">
        <v>2.0912974657516618E-2</v>
      </c>
      <c r="H196" s="93"/>
      <c r="I196" s="95">
        <f t="shared" si="2"/>
        <v>186</v>
      </c>
      <c r="J196" s="96"/>
      <c r="K196" s="97"/>
      <c r="L196" s="96"/>
      <c r="M196" s="97"/>
    </row>
    <row r="197" spans="2:13" x14ac:dyDescent="0.25">
      <c r="B197" s="92" t="s">
        <v>267</v>
      </c>
      <c r="C197" s="93">
        <v>132.76</v>
      </c>
      <c r="D197" s="93">
        <v>133.88999999999999</v>
      </c>
      <c r="E197" s="93">
        <v>131.47999999999999</v>
      </c>
      <c r="F197" s="99">
        <v>3.4974254039128083E-3</v>
      </c>
      <c r="G197" s="99">
        <v>2.0912974657516618E-2</v>
      </c>
      <c r="H197" s="93"/>
      <c r="I197" s="95">
        <f t="shared" si="2"/>
        <v>187</v>
      </c>
      <c r="J197" s="96"/>
      <c r="K197" s="97"/>
      <c r="L197" s="96"/>
      <c r="M197" s="97"/>
    </row>
    <row r="198" spans="2:13" x14ac:dyDescent="0.25">
      <c r="B198" s="92" t="s">
        <v>268</v>
      </c>
      <c r="C198" s="93">
        <v>131.88</v>
      </c>
      <c r="D198" s="93">
        <v>135.19999999999999</v>
      </c>
      <c r="E198" s="93">
        <v>131.44</v>
      </c>
      <c r="F198" s="99">
        <v>3.4974254039128083E-3</v>
      </c>
      <c r="G198" s="99">
        <v>2.0912974657516618E-2</v>
      </c>
      <c r="H198" s="93"/>
      <c r="I198" s="95">
        <f t="shared" si="2"/>
        <v>188</v>
      </c>
      <c r="J198" s="96"/>
      <c r="K198" s="97"/>
      <c r="L198" s="96"/>
      <c r="M198" s="97"/>
    </row>
    <row r="199" spans="2:13" x14ac:dyDescent="0.25">
      <c r="B199" s="92">
        <v>44840</v>
      </c>
      <c r="C199" s="93">
        <v>137.13</v>
      </c>
      <c r="D199" s="93">
        <v>140.76</v>
      </c>
      <c r="E199" s="93">
        <v>137.06</v>
      </c>
      <c r="F199" s="99">
        <v>3.4974254039128083E-3</v>
      </c>
      <c r="G199" s="99">
        <v>2.0912974657516618E-2</v>
      </c>
      <c r="H199" s="93"/>
      <c r="I199" s="95">
        <f t="shared" si="2"/>
        <v>189</v>
      </c>
      <c r="J199" s="96"/>
      <c r="K199" s="97"/>
      <c r="L199" s="96"/>
      <c r="M199" s="97"/>
    </row>
    <row r="200" spans="2:13" x14ac:dyDescent="0.25">
      <c r="B200" s="92">
        <v>44810</v>
      </c>
      <c r="C200" s="93">
        <v>142.63999999999999</v>
      </c>
      <c r="D200" s="93">
        <v>147.94999999999999</v>
      </c>
      <c r="E200" s="93">
        <v>142.53</v>
      </c>
      <c r="F200" s="99">
        <v>3.4974254039128083E-3</v>
      </c>
      <c r="G200" s="99">
        <v>2.0912974657516618E-2</v>
      </c>
      <c r="H200" s="93"/>
      <c r="I200" s="95">
        <f t="shared" si="2"/>
        <v>190</v>
      </c>
      <c r="J200" s="96"/>
      <c r="K200" s="97"/>
      <c r="L200" s="96"/>
      <c r="M200" s="97"/>
    </row>
    <row r="201" spans="2:13" x14ac:dyDescent="0.25">
      <c r="B201" s="92">
        <v>44779</v>
      </c>
      <c r="C201" s="93">
        <v>147.96</v>
      </c>
      <c r="D201" s="93">
        <v>149.87</v>
      </c>
      <c r="E201" s="93">
        <v>147.46</v>
      </c>
      <c r="F201" s="99">
        <v>3.4974254039128083E-3</v>
      </c>
      <c r="G201" s="99">
        <v>2.0912974657516618E-2</v>
      </c>
      <c r="H201" s="93"/>
      <c r="I201" s="95">
        <f t="shared" si="2"/>
        <v>191</v>
      </c>
      <c r="J201" s="96"/>
      <c r="K201" s="97"/>
      <c r="L201" s="96"/>
      <c r="M201" s="97"/>
    </row>
    <row r="202" spans="2:13" x14ac:dyDescent="0.25">
      <c r="B202" s="92">
        <v>44748</v>
      </c>
      <c r="C202" s="93">
        <v>148.71</v>
      </c>
      <c r="D202" s="93">
        <v>149</v>
      </c>
      <c r="E202" s="93">
        <v>144.1</v>
      </c>
      <c r="F202" s="99">
        <v>3.4974254039128083E-3</v>
      </c>
      <c r="G202" s="99">
        <v>2.0912974657516618E-2</v>
      </c>
      <c r="H202" s="93"/>
      <c r="I202" s="95">
        <f t="shared" si="2"/>
        <v>192</v>
      </c>
      <c r="J202" s="96"/>
      <c r="K202" s="97"/>
      <c r="L202" s="96"/>
      <c r="M202" s="97"/>
    </row>
    <row r="203" spans="2:13" x14ac:dyDescent="0.25">
      <c r="B203" s="92">
        <v>44718</v>
      </c>
      <c r="C203" s="93">
        <v>146.13999999999999</v>
      </c>
      <c r="D203" s="93">
        <v>148.57</v>
      </c>
      <c r="E203" s="93">
        <v>144.9</v>
      </c>
      <c r="F203" s="99">
        <v>3.4974254039128083E-3</v>
      </c>
      <c r="G203" s="99">
        <v>2.0912974657516618E-2</v>
      </c>
      <c r="H203" s="93"/>
      <c r="I203" s="95">
        <f t="shared" si="2"/>
        <v>193</v>
      </c>
      <c r="J203" s="96"/>
      <c r="K203" s="97"/>
      <c r="L203" s="96"/>
      <c r="M203" s="97"/>
    </row>
    <row r="204" spans="2:13" x14ac:dyDescent="0.25">
      <c r="B204" s="92">
        <v>44626</v>
      </c>
      <c r="C204" s="93">
        <v>145.38</v>
      </c>
      <c r="D204" s="93">
        <v>147.97</v>
      </c>
      <c r="E204" s="93">
        <v>144.46</v>
      </c>
      <c r="F204" s="99">
        <v>3.4974254039128083E-3</v>
      </c>
      <c r="G204" s="99">
        <v>2.0912974657516618E-2</v>
      </c>
      <c r="H204" s="93"/>
      <c r="I204" s="95">
        <f t="shared" si="2"/>
        <v>194</v>
      </c>
      <c r="J204" s="96"/>
      <c r="K204" s="97"/>
      <c r="L204" s="96"/>
      <c r="M204" s="97"/>
    </row>
    <row r="205" spans="2:13" x14ac:dyDescent="0.25">
      <c r="B205" s="92">
        <v>44598</v>
      </c>
      <c r="C205" s="93">
        <v>151.21</v>
      </c>
      <c r="D205" s="93">
        <v>151.27000000000001</v>
      </c>
      <c r="E205" s="93">
        <v>146.86000000000001</v>
      </c>
      <c r="F205" s="99">
        <v>3.4974254039128083E-3</v>
      </c>
      <c r="G205" s="99">
        <v>2.0912974657516618E-2</v>
      </c>
      <c r="H205" s="93"/>
      <c r="I205" s="95">
        <f t="shared" ref="I205:I260" si="3">I204+1</f>
        <v>195</v>
      </c>
      <c r="J205" s="96"/>
      <c r="K205" s="97"/>
      <c r="L205" s="96"/>
      <c r="M205" s="97"/>
    </row>
    <row r="206" spans="2:13" x14ac:dyDescent="0.25">
      <c r="B206" s="92">
        <v>44567</v>
      </c>
      <c r="C206" s="93">
        <v>148.71</v>
      </c>
      <c r="D206" s="93">
        <v>151.74</v>
      </c>
      <c r="E206" s="93">
        <v>147.68</v>
      </c>
      <c r="F206" s="99">
        <v>3.4974254039128083E-3</v>
      </c>
      <c r="G206" s="99">
        <v>2.0912974657516618E-2</v>
      </c>
      <c r="H206" s="93"/>
      <c r="I206" s="95">
        <f t="shared" si="3"/>
        <v>196</v>
      </c>
      <c r="J206" s="96"/>
      <c r="K206" s="97"/>
      <c r="L206" s="96"/>
      <c r="M206" s="97"/>
    </row>
    <row r="207" spans="2:13" x14ac:dyDescent="0.25">
      <c r="B207" s="92" t="s">
        <v>269</v>
      </c>
      <c r="C207" s="93">
        <v>148.84</v>
      </c>
      <c r="D207" s="93">
        <v>150.66</v>
      </c>
      <c r="E207" s="93">
        <v>146.84</v>
      </c>
      <c r="F207" s="99">
        <v>3.4974254039128083E-3</v>
      </c>
      <c r="G207" s="99">
        <v>2.0912974657516618E-2</v>
      </c>
      <c r="H207" s="93"/>
      <c r="I207" s="95">
        <f t="shared" si="3"/>
        <v>197</v>
      </c>
      <c r="J207" s="96"/>
      <c r="K207" s="97"/>
      <c r="L207" s="96"/>
      <c r="M207" s="97"/>
    </row>
    <row r="208" spans="2:13" x14ac:dyDescent="0.25">
      <c r="B208" s="92" t="s">
        <v>270</v>
      </c>
      <c r="C208" s="93">
        <v>149.63999999999999</v>
      </c>
      <c r="D208" s="93">
        <v>149.68</v>
      </c>
      <c r="E208" s="93">
        <v>145.26</v>
      </c>
      <c r="F208" s="99">
        <v>3.4974254039128083E-3</v>
      </c>
      <c r="G208" s="99">
        <v>2.0912974657516618E-2</v>
      </c>
      <c r="H208" s="93"/>
      <c r="I208" s="95">
        <f t="shared" si="3"/>
        <v>198</v>
      </c>
      <c r="J208" s="96"/>
      <c r="K208" s="97"/>
      <c r="L208" s="96"/>
      <c r="M208" s="97"/>
    </row>
    <row r="209" spans="2:13" x14ac:dyDescent="0.25">
      <c r="B209" s="92" t="s">
        <v>271</v>
      </c>
      <c r="C209" s="93">
        <v>143.78</v>
      </c>
      <c r="D209" s="93">
        <v>144.34</v>
      </c>
      <c r="E209" s="93">
        <v>137.13999999999999</v>
      </c>
      <c r="F209" s="99">
        <v>3.4974254039128083E-3</v>
      </c>
      <c r="G209" s="99">
        <v>2.0912974657516618E-2</v>
      </c>
      <c r="H209" s="93"/>
      <c r="I209" s="95">
        <f t="shared" si="3"/>
        <v>199</v>
      </c>
      <c r="J209" s="96"/>
      <c r="K209" s="97"/>
      <c r="L209" s="96"/>
      <c r="M209" s="97"/>
    </row>
    <row r="210" spans="2:13" x14ac:dyDescent="0.25">
      <c r="B210" s="92" t="s">
        <v>272</v>
      </c>
      <c r="C210" s="93">
        <v>140.52000000000001</v>
      </c>
      <c r="D210" s="93">
        <v>141.79</v>
      </c>
      <c r="E210" s="93">
        <v>138.34</v>
      </c>
      <c r="F210" s="99">
        <v>3.4974254039128083E-3</v>
      </c>
      <c r="G210" s="99">
        <v>2.0912974657516618E-2</v>
      </c>
      <c r="H210" s="93"/>
      <c r="I210" s="95">
        <f t="shared" si="3"/>
        <v>200</v>
      </c>
      <c r="J210" s="96"/>
      <c r="K210" s="97"/>
      <c r="L210" s="96"/>
      <c r="M210" s="97"/>
    </row>
    <row r="211" spans="2:13" x14ac:dyDescent="0.25">
      <c r="B211" s="92" t="s">
        <v>273</v>
      </c>
      <c r="C211" s="93">
        <v>140.36000000000001</v>
      </c>
      <c r="D211" s="93">
        <v>141.97</v>
      </c>
      <c r="E211" s="93">
        <v>137.33000000000001</v>
      </c>
      <c r="F211" s="99">
        <v>-1.1037993667249691E-3</v>
      </c>
      <c r="G211" s="99">
        <v>2.4903273627001409E-2</v>
      </c>
      <c r="H211" s="93"/>
      <c r="I211" s="95">
        <f t="shared" si="3"/>
        <v>201</v>
      </c>
      <c r="J211" s="96"/>
      <c r="K211" s="97"/>
      <c r="L211" s="96"/>
      <c r="M211" s="97"/>
    </row>
    <row r="212" spans="2:13" x14ac:dyDescent="0.25">
      <c r="B212" s="92" t="s">
        <v>274</v>
      </c>
      <c r="C212" s="93">
        <v>143.11000000000001</v>
      </c>
      <c r="D212" s="93">
        <v>143.26</v>
      </c>
      <c r="E212" s="93">
        <v>137.65</v>
      </c>
      <c r="F212" s="99">
        <v>-1.1037993667249691E-3</v>
      </c>
      <c r="G212" s="99">
        <v>2.4903273627001409E-2</v>
      </c>
      <c r="H212" s="93"/>
      <c r="I212" s="95">
        <f t="shared" si="3"/>
        <v>202</v>
      </c>
      <c r="J212" s="96"/>
      <c r="K212" s="97"/>
      <c r="L212" s="96"/>
      <c r="M212" s="97"/>
    </row>
    <row r="213" spans="2:13" x14ac:dyDescent="0.25">
      <c r="B213" s="92" t="s">
        <v>275</v>
      </c>
      <c r="C213" s="93">
        <v>137.59</v>
      </c>
      <c r="D213" s="93">
        <v>140.69999999999999</v>
      </c>
      <c r="E213" s="93">
        <v>132.61000000000001</v>
      </c>
      <c r="F213" s="99">
        <v>-1.1037993667249691E-3</v>
      </c>
      <c r="G213" s="99">
        <v>2.4903273627001409E-2</v>
      </c>
      <c r="H213" s="93"/>
      <c r="I213" s="95">
        <f t="shared" si="3"/>
        <v>203</v>
      </c>
      <c r="J213" s="96"/>
      <c r="K213" s="97"/>
      <c r="L213" s="96"/>
      <c r="M213" s="97"/>
    </row>
    <row r="214" spans="2:13" x14ac:dyDescent="0.25">
      <c r="B214" s="92" t="s">
        <v>276</v>
      </c>
      <c r="C214" s="93">
        <v>137.35</v>
      </c>
      <c r="D214" s="93">
        <v>141.66</v>
      </c>
      <c r="E214" s="93">
        <v>136.6</v>
      </c>
      <c r="F214" s="99">
        <v>-1.1037993667249691E-3</v>
      </c>
      <c r="G214" s="99">
        <v>2.4903273627001409E-2</v>
      </c>
      <c r="H214" s="93"/>
      <c r="I214" s="95">
        <f t="shared" si="3"/>
        <v>204</v>
      </c>
      <c r="J214" s="96"/>
      <c r="K214" s="97"/>
      <c r="L214" s="96"/>
      <c r="M214" s="97"/>
    </row>
    <row r="215" spans="2:13" x14ac:dyDescent="0.25">
      <c r="B215" s="92" t="s">
        <v>277</v>
      </c>
      <c r="C215" s="93">
        <v>140.82</v>
      </c>
      <c r="D215" s="93">
        <v>147.36000000000001</v>
      </c>
      <c r="E215" s="93">
        <v>139.9</v>
      </c>
      <c r="F215" s="99">
        <v>-1.1037993667249691E-3</v>
      </c>
      <c r="G215" s="99">
        <v>2.4903273627001409E-2</v>
      </c>
      <c r="H215" s="93"/>
      <c r="I215" s="95">
        <f t="shared" si="3"/>
        <v>205</v>
      </c>
      <c r="J215" s="96"/>
      <c r="K215" s="97"/>
      <c r="L215" s="96"/>
      <c r="M215" s="97"/>
    </row>
    <row r="216" spans="2:13" x14ac:dyDescent="0.25">
      <c r="B216" s="92" t="s">
        <v>278</v>
      </c>
      <c r="C216" s="93">
        <v>149.24</v>
      </c>
      <c r="D216" s="93">
        <v>149.77000000000001</v>
      </c>
      <c r="E216" s="93">
        <v>146.68</v>
      </c>
      <c r="F216" s="99">
        <v>-1.1037993667249691E-3</v>
      </c>
      <c r="G216" s="99">
        <v>2.4903273627001409E-2</v>
      </c>
      <c r="H216" s="93"/>
      <c r="I216" s="95">
        <f t="shared" si="3"/>
        <v>206</v>
      </c>
      <c r="J216" s="96"/>
      <c r="K216" s="97"/>
      <c r="L216" s="96"/>
      <c r="M216" s="97"/>
    </row>
    <row r="217" spans="2:13" x14ac:dyDescent="0.25">
      <c r="B217" s="92" t="s">
        <v>279</v>
      </c>
      <c r="C217" s="93">
        <v>145.54</v>
      </c>
      <c r="D217" s="93">
        <v>147.52000000000001</v>
      </c>
      <c r="E217" s="93">
        <v>144.18</v>
      </c>
      <c r="F217" s="99">
        <v>-1.1037993667249691E-3</v>
      </c>
      <c r="G217" s="99">
        <v>2.4903273627001409E-2</v>
      </c>
      <c r="H217" s="93"/>
      <c r="I217" s="95">
        <f t="shared" si="3"/>
        <v>207</v>
      </c>
      <c r="J217" s="96"/>
      <c r="K217" s="97"/>
      <c r="L217" s="96"/>
      <c r="M217" s="97"/>
    </row>
    <row r="218" spans="2:13" x14ac:dyDescent="0.25">
      <c r="B218" s="92" t="s">
        <v>280</v>
      </c>
      <c r="C218" s="93">
        <v>147.11000000000001</v>
      </c>
      <c r="D218" s="93">
        <v>148.11000000000001</v>
      </c>
      <c r="E218" s="93">
        <v>143.11000000000001</v>
      </c>
      <c r="F218" s="99">
        <v>-1.1037993667249691E-3</v>
      </c>
      <c r="G218" s="99">
        <v>2.4903273627001409E-2</v>
      </c>
      <c r="H218" s="93"/>
      <c r="I218" s="95">
        <f t="shared" si="3"/>
        <v>208</v>
      </c>
      <c r="J218" s="96"/>
      <c r="K218" s="97"/>
      <c r="L218" s="96"/>
      <c r="M218" s="97"/>
    </row>
    <row r="219" spans="2:13" x14ac:dyDescent="0.25">
      <c r="B219" s="92">
        <v>44900</v>
      </c>
      <c r="C219" s="93">
        <v>142.56</v>
      </c>
      <c r="D219" s="93">
        <v>146.19999999999999</v>
      </c>
      <c r="E219" s="93">
        <v>138.80000000000001</v>
      </c>
      <c r="F219" s="99">
        <v>-1.1037993667249691E-3</v>
      </c>
      <c r="G219" s="99">
        <v>2.4903273627001409E-2</v>
      </c>
      <c r="H219" s="93"/>
      <c r="I219" s="95">
        <f t="shared" si="3"/>
        <v>209</v>
      </c>
      <c r="J219" s="96"/>
      <c r="K219" s="97"/>
      <c r="L219" s="96"/>
      <c r="M219" s="97"/>
    </row>
    <row r="220" spans="2:13" x14ac:dyDescent="0.25">
      <c r="B220" s="92">
        <v>44870</v>
      </c>
      <c r="C220" s="93">
        <v>146.5</v>
      </c>
      <c r="D220" s="93">
        <v>155.44999999999999</v>
      </c>
      <c r="E220" s="93">
        <v>145.81</v>
      </c>
      <c r="F220" s="99">
        <v>-1.1037993667249691E-3</v>
      </c>
      <c r="G220" s="99">
        <v>2.4903273627001409E-2</v>
      </c>
      <c r="H220" s="93"/>
      <c r="I220" s="95">
        <f t="shared" si="3"/>
        <v>210</v>
      </c>
      <c r="J220" s="96"/>
      <c r="K220" s="97"/>
      <c r="L220" s="96"/>
      <c r="M220" s="97"/>
    </row>
    <row r="221" spans="2:13" x14ac:dyDescent="0.25">
      <c r="B221" s="92">
        <v>44839</v>
      </c>
      <c r="C221" s="93">
        <v>154.51</v>
      </c>
      <c r="D221" s="93">
        <v>156.74</v>
      </c>
      <c r="E221" s="93">
        <v>152.93</v>
      </c>
      <c r="F221" s="99">
        <v>-1.1037993667249691E-3</v>
      </c>
      <c r="G221" s="99">
        <v>2.4903273627001409E-2</v>
      </c>
      <c r="H221" s="93"/>
      <c r="I221" s="95">
        <f t="shared" si="3"/>
        <v>211</v>
      </c>
      <c r="J221" s="96"/>
      <c r="K221" s="97"/>
      <c r="L221" s="96"/>
      <c r="M221" s="97"/>
    </row>
    <row r="222" spans="2:13" x14ac:dyDescent="0.25">
      <c r="B222" s="92">
        <v>44809</v>
      </c>
      <c r="C222" s="93">
        <v>152.06</v>
      </c>
      <c r="D222" s="93">
        <v>155.83000000000001</v>
      </c>
      <c r="E222" s="93">
        <v>151.49</v>
      </c>
      <c r="F222" s="99">
        <v>-1.1037993667249691E-3</v>
      </c>
      <c r="G222" s="99">
        <v>2.4903273627001409E-2</v>
      </c>
      <c r="H222" s="93"/>
      <c r="I222" s="95">
        <f t="shared" si="3"/>
        <v>212</v>
      </c>
      <c r="J222" s="96"/>
      <c r="K222" s="97"/>
      <c r="L222" s="96"/>
      <c r="M222" s="97"/>
    </row>
    <row r="223" spans="2:13" x14ac:dyDescent="0.25">
      <c r="B223" s="92">
        <v>44717</v>
      </c>
      <c r="C223" s="93">
        <v>157.28</v>
      </c>
      <c r="D223" s="93">
        <v>159.44</v>
      </c>
      <c r="E223" s="93">
        <v>154.18</v>
      </c>
      <c r="F223" s="99">
        <v>-1.1037993667249691E-3</v>
      </c>
      <c r="G223" s="99">
        <v>2.4903273627001409E-2</v>
      </c>
      <c r="H223" s="93"/>
      <c r="I223" s="95">
        <f t="shared" si="3"/>
        <v>213</v>
      </c>
      <c r="J223" s="96"/>
      <c r="K223" s="97"/>
      <c r="L223" s="96"/>
      <c r="M223" s="97"/>
    </row>
    <row r="224" spans="2:13" x14ac:dyDescent="0.25">
      <c r="B224" s="92">
        <v>44686</v>
      </c>
      <c r="C224" s="93">
        <v>156.77000000000001</v>
      </c>
      <c r="D224" s="93">
        <v>164.08</v>
      </c>
      <c r="E224" s="93">
        <v>154.94999999999999</v>
      </c>
      <c r="F224" s="99">
        <v>-1.1037993667249691E-3</v>
      </c>
      <c r="G224" s="99">
        <v>2.4903273627001409E-2</v>
      </c>
      <c r="H224" s="93"/>
      <c r="I224" s="95">
        <f t="shared" si="3"/>
        <v>214</v>
      </c>
      <c r="J224" s="96"/>
      <c r="K224" s="97"/>
      <c r="L224" s="96"/>
      <c r="M224" s="97"/>
    </row>
    <row r="225" spans="2:13" x14ac:dyDescent="0.25">
      <c r="B225" s="92">
        <v>44656</v>
      </c>
      <c r="C225" s="93">
        <v>166.02</v>
      </c>
      <c r="D225" s="93">
        <v>166.48</v>
      </c>
      <c r="E225" s="93">
        <v>159.26</v>
      </c>
      <c r="F225" s="99">
        <v>-1.1037993667249691E-3</v>
      </c>
      <c r="G225" s="99">
        <v>2.4903273627001409E-2</v>
      </c>
      <c r="H225" s="93"/>
      <c r="I225" s="95">
        <f t="shared" si="3"/>
        <v>215</v>
      </c>
      <c r="J225" s="96"/>
      <c r="K225" s="97"/>
      <c r="L225" s="96"/>
      <c r="M225" s="97"/>
    </row>
    <row r="226" spans="2:13" x14ac:dyDescent="0.25">
      <c r="B226" s="92">
        <v>44625</v>
      </c>
      <c r="C226" s="93">
        <v>159.47999999999999</v>
      </c>
      <c r="D226" s="93">
        <v>160.71</v>
      </c>
      <c r="E226" s="93">
        <v>156.32</v>
      </c>
      <c r="F226" s="99">
        <v>-1.1037993667249691E-3</v>
      </c>
      <c r="G226" s="99">
        <v>2.4903273627001409E-2</v>
      </c>
      <c r="H226" s="93"/>
      <c r="I226" s="95">
        <f t="shared" si="3"/>
        <v>216</v>
      </c>
      <c r="J226" s="96"/>
      <c r="K226" s="97"/>
      <c r="L226" s="96"/>
      <c r="M226" s="97"/>
    </row>
    <row r="227" spans="2:13" x14ac:dyDescent="0.25">
      <c r="B227" s="92">
        <v>44597</v>
      </c>
      <c r="C227" s="93">
        <v>157.96</v>
      </c>
      <c r="D227" s="93">
        <v>158.22999999999999</v>
      </c>
      <c r="E227" s="93">
        <v>153.27000000000001</v>
      </c>
      <c r="F227" s="99">
        <v>-1.1037993667249691E-3</v>
      </c>
      <c r="G227" s="99">
        <v>2.4903273627001409E-2</v>
      </c>
      <c r="H227" s="93"/>
      <c r="I227" s="95">
        <f t="shared" si="3"/>
        <v>217</v>
      </c>
      <c r="J227" s="96"/>
      <c r="K227" s="97"/>
      <c r="L227" s="96"/>
      <c r="M227" s="97"/>
    </row>
    <row r="228" spans="2:13" x14ac:dyDescent="0.25">
      <c r="B228" s="92" t="s">
        <v>281</v>
      </c>
      <c r="C228" s="93">
        <v>157.65</v>
      </c>
      <c r="D228" s="93">
        <v>166.2</v>
      </c>
      <c r="E228" s="93">
        <v>157.25</v>
      </c>
      <c r="F228" s="99">
        <v>-1.1037993667249691E-3</v>
      </c>
      <c r="G228" s="99">
        <v>2.4903273627001409E-2</v>
      </c>
      <c r="H228" s="93"/>
      <c r="I228" s="95">
        <f t="shared" si="3"/>
        <v>218</v>
      </c>
      <c r="J228" s="96"/>
      <c r="K228" s="97"/>
      <c r="L228" s="96"/>
      <c r="M228" s="97"/>
    </row>
    <row r="229" spans="2:13" x14ac:dyDescent="0.25">
      <c r="B229" s="92" t="s">
        <v>282</v>
      </c>
      <c r="C229" s="93">
        <v>163.63999999999999</v>
      </c>
      <c r="D229" s="93">
        <v>164.52</v>
      </c>
      <c r="E229" s="93">
        <v>158.93</v>
      </c>
      <c r="F229" s="99">
        <v>-1.1037993667249691E-3</v>
      </c>
      <c r="G229" s="99">
        <v>2.4903273627001409E-2</v>
      </c>
      <c r="H229" s="93"/>
      <c r="I229" s="95">
        <f t="shared" si="3"/>
        <v>219</v>
      </c>
      <c r="J229" s="96"/>
      <c r="K229" s="97"/>
      <c r="L229" s="96"/>
      <c r="M229" s="97"/>
    </row>
    <row r="230" spans="2:13" x14ac:dyDescent="0.25">
      <c r="B230" s="92" t="s">
        <v>283</v>
      </c>
      <c r="C230" s="93">
        <v>156.57</v>
      </c>
      <c r="D230" s="93">
        <v>159.79</v>
      </c>
      <c r="E230" s="93">
        <v>155.38</v>
      </c>
      <c r="F230" s="99">
        <v>-1.1037993667249691E-3</v>
      </c>
      <c r="G230" s="99">
        <v>2.4903273627001409E-2</v>
      </c>
      <c r="H230" s="93"/>
      <c r="I230" s="95">
        <f t="shared" si="3"/>
        <v>220</v>
      </c>
      <c r="J230" s="96"/>
      <c r="K230" s="97"/>
      <c r="L230" s="96"/>
      <c r="M230" s="97"/>
    </row>
    <row r="231" spans="2:13" x14ac:dyDescent="0.25">
      <c r="B231" s="92" t="s">
        <v>284</v>
      </c>
      <c r="C231" s="93">
        <v>156.80000000000001</v>
      </c>
      <c r="D231" s="93">
        <v>162.34</v>
      </c>
      <c r="E231" s="93">
        <v>156.72</v>
      </c>
      <c r="F231" s="99">
        <v>-1.1037993667249691E-3</v>
      </c>
      <c r="G231" s="99">
        <v>2.4903273627001409E-2</v>
      </c>
      <c r="H231" s="93"/>
      <c r="I231" s="95">
        <f t="shared" si="3"/>
        <v>221</v>
      </c>
      <c r="J231" s="96"/>
      <c r="K231" s="97"/>
      <c r="L231" s="96"/>
      <c r="M231" s="97"/>
    </row>
    <row r="232" spans="2:13" x14ac:dyDescent="0.25">
      <c r="B232" s="92" t="s">
        <v>285</v>
      </c>
      <c r="C232" s="93">
        <v>162.88</v>
      </c>
      <c r="D232" s="93">
        <v>163.16999999999999</v>
      </c>
      <c r="E232" s="93">
        <v>158.46</v>
      </c>
      <c r="F232" s="99">
        <v>-1.1037993667249691E-3</v>
      </c>
      <c r="G232" s="99">
        <v>2.4903273627001409E-2</v>
      </c>
      <c r="H232" s="93"/>
      <c r="I232" s="95">
        <f t="shared" si="3"/>
        <v>222</v>
      </c>
      <c r="J232" s="96"/>
      <c r="K232" s="97"/>
      <c r="L232" s="96"/>
      <c r="M232" s="97"/>
    </row>
    <row r="233" spans="2:13" x14ac:dyDescent="0.25">
      <c r="B233" s="92" t="s">
        <v>286</v>
      </c>
      <c r="C233" s="93">
        <v>161.79</v>
      </c>
      <c r="D233" s="93">
        <v>167.87</v>
      </c>
      <c r="E233" s="93">
        <v>161.5</v>
      </c>
      <c r="F233" s="99">
        <v>-1.1037993667249691E-3</v>
      </c>
      <c r="G233" s="99">
        <v>2.4903273627001409E-2</v>
      </c>
      <c r="H233" s="93"/>
      <c r="I233" s="95">
        <f t="shared" si="3"/>
        <v>223</v>
      </c>
      <c r="J233" s="96"/>
      <c r="K233" s="97"/>
      <c r="L233" s="96"/>
      <c r="M233" s="97"/>
    </row>
    <row r="234" spans="2:13" x14ac:dyDescent="0.25">
      <c r="B234" s="92" t="s">
        <v>287</v>
      </c>
      <c r="C234" s="93">
        <v>166.42</v>
      </c>
      <c r="D234" s="93">
        <v>171.53</v>
      </c>
      <c r="E234" s="93">
        <v>165.91</v>
      </c>
      <c r="F234" s="99">
        <v>-1.1037993667249691E-3</v>
      </c>
      <c r="G234" s="99">
        <v>2.4903273627001409E-2</v>
      </c>
      <c r="H234" s="93"/>
      <c r="I234" s="95">
        <f t="shared" si="3"/>
        <v>224</v>
      </c>
      <c r="J234" s="96"/>
      <c r="K234" s="97"/>
      <c r="L234" s="96"/>
      <c r="M234" s="97"/>
    </row>
    <row r="235" spans="2:13" x14ac:dyDescent="0.25">
      <c r="B235" s="92" t="s">
        <v>288</v>
      </c>
      <c r="C235" s="93">
        <v>167.23</v>
      </c>
      <c r="D235" s="93">
        <v>168.88</v>
      </c>
      <c r="E235" s="93">
        <v>166.1</v>
      </c>
      <c r="F235" s="99">
        <v>-1.1037993667249691E-3</v>
      </c>
      <c r="G235" s="99">
        <v>2.4903273627001409E-2</v>
      </c>
      <c r="H235" s="93"/>
      <c r="I235" s="95">
        <f t="shared" si="3"/>
        <v>225</v>
      </c>
      <c r="J235" s="96"/>
      <c r="K235" s="97"/>
      <c r="L235" s="96"/>
      <c r="M235" s="97"/>
    </row>
    <row r="236" spans="2:13" x14ac:dyDescent="0.25">
      <c r="B236" s="92" t="s">
        <v>289</v>
      </c>
      <c r="C236" s="93">
        <v>167.4</v>
      </c>
      <c r="D236" s="93">
        <v>167.82</v>
      </c>
      <c r="E236" s="93">
        <v>163.91</v>
      </c>
      <c r="F236" s="99">
        <v>-1.1037993667249691E-3</v>
      </c>
      <c r="G236" s="99">
        <v>2.4903273627001409E-2</v>
      </c>
      <c r="H236" s="93"/>
      <c r="I236" s="95">
        <f t="shared" si="3"/>
        <v>226</v>
      </c>
      <c r="J236" s="96"/>
      <c r="K236" s="97"/>
      <c r="L236" s="96"/>
      <c r="M236" s="97"/>
    </row>
    <row r="237" spans="2:13" x14ac:dyDescent="0.25">
      <c r="B237" s="92" t="s">
        <v>290</v>
      </c>
      <c r="C237" s="93">
        <v>165.07</v>
      </c>
      <c r="D237" s="93">
        <v>166.6</v>
      </c>
      <c r="E237" s="93">
        <v>163.57</v>
      </c>
      <c r="F237" s="99">
        <v>-1.1037993667249691E-3</v>
      </c>
      <c r="G237" s="99">
        <v>2.4903273627001409E-2</v>
      </c>
      <c r="H237" s="93"/>
      <c r="I237" s="95">
        <f t="shared" si="3"/>
        <v>227</v>
      </c>
      <c r="J237" s="96"/>
      <c r="K237" s="97"/>
      <c r="L237" s="96"/>
      <c r="M237" s="97"/>
    </row>
    <row r="238" spans="2:13" x14ac:dyDescent="0.25">
      <c r="B238" s="92" t="s">
        <v>291</v>
      </c>
      <c r="C238" s="93">
        <v>165.29</v>
      </c>
      <c r="D238" s="93">
        <v>171.27</v>
      </c>
      <c r="E238" s="93">
        <v>165.04</v>
      </c>
      <c r="F238" s="99">
        <v>-1.1037993667249691E-3</v>
      </c>
      <c r="G238" s="99">
        <v>2.4903273627001409E-2</v>
      </c>
      <c r="H238" s="93"/>
      <c r="I238" s="95">
        <f t="shared" si="3"/>
        <v>228</v>
      </c>
      <c r="J238" s="96"/>
      <c r="K238" s="97"/>
      <c r="L238" s="96"/>
      <c r="M238" s="97"/>
    </row>
    <row r="239" spans="2:13" x14ac:dyDescent="0.25">
      <c r="B239" s="92" t="s">
        <v>292</v>
      </c>
      <c r="C239" s="93">
        <v>170.4</v>
      </c>
      <c r="D239" s="93">
        <v>171.04</v>
      </c>
      <c r="E239" s="93">
        <v>166.77</v>
      </c>
      <c r="F239" s="99">
        <v>-1.1037993667249691E-3</v>
      </c>
      <c r="G239" s="99">
        <v>2.4903273627001409E-2</v>
      </c>
      <c r="H239" s="93"/>
      <c r="I239" s="95">
        <f t="shared" si="3"/>
        <v>229</v>
      </c>
      <c r="J239" s="96"/>
      <c r="K239" s="97"/>
      <c r="L239" s="96"/>
      <c r="M239" s="97"/>
    </row>
    <row r="240" spans="2:13" x14ac:dyDescent="0.25">
      <c r="B240" s="92">
        <v>44899</v>
      </c>
      <c r="C240" s="93">
        <v>167.66</v>
      </c>
      <c r="D240" s="93">
        <v>169.87</v>
      </c>
      <c r="E240" s="93">
        <v>166.64</v>
      </c>
      <c r="F240" s="99">
        <v>-1.1037993667249691E-3</v>
      </c>
      <c r="G240" s="99">
        <v>2.4903273627001409E-2</v>
      </c>
      <c r="H240" s="93"/>
      <c r="I240" s="95">
        <f t="shared" si="3"/>
        <v>230</v>
      </c>
      <c r="J240" s="96"/>
      <c r="K240" s="97"/>
      <c r="L240" s="96"/>
      <c r="M240" s="97"/>
    </row>
    <row r="241" spans="2:13" x14ac:dyDescent="0.25">
      <c r="B241" s="92">
        <v>44869</v>
      </c>
      <c r="C241" s="93">
        <v>165.75</v>
      </c>
      <c r="D241" s="93">
        <v>169.03</v>
      </c>
      <c r="E241" s="93">
        <v>165.5</v>
      </c>
      <c r="F241" s="99">
        <v>-1.1037993667249691E-3</v>
      </c>
      <c r="G241" s="99">
        <v>2.4903273627001409E-2</v>
      </c>
      <c r="H241" s="93"/>
      <c r="I241" s="95">
        <f t="shared" si="3"/>
        <v>231</v>
      </c>
      <c r="J241" s="96"/>
      <c r="K241" s="97"/>
      <c r="L241" s="96"/>
      <c r="M241" s="97"/>
    </row>
    <row r="242" spans="2:13" x14ac:dyDescent="0.25">
      <c r="B242" s="92">
        <v>44777</v>
      </c>
      <c r="C242" s="93">
        <v>170.09</v>
      </c>
      <c r="D242" s="93">
        <v>171.78</v>
      </c>
      <c r="E242" s="93">
        <v>169.2</v>
      </c>
      <c r="F242" s="99">
        <v>-1.1037993667249691E-3</v>
      </c>
      <c r="G242" s="99">
        <v>2.4903273627001409E-2</v>
      </c>
      <c r="H242" s="93"/>
      <c r="I242" s="95">
        <f t="shared" si="3"/>
        <v>232</v>
      </c>
      <c r="J242" s="96"/>
      <c r="K242" s="97"/>
      <c r="L242" s="96"/>
      <c r="M242" s="97"/>
    </row>
    <row r="243" spans="2:13" x14ac:dyDescent="0.25">
      <c r="B243" s="92">
        <v>44746</v>
      </c>
      <c r="C243" s="93">
        <v>172.14</v>
      </c>
      <c r="D243" s="93">
        <v>173.36</v>
      </c>
      <c r="E243" s="93">
        <v>169.85</v>
      </c>
      <c r="F243" s="99">
        <v>-1.1037993667249691E-3</v>
      </c>
      <c r="G243" s="99">
        <v>2.4903273627001409E-2</v>
      </c>
      <c r="H243" s="93"/>
      <c r="I243" s="95">
        <f t="shared" si="3"/>
        <v>233</v>
      </c>
      <c r="J243" s="96"/>
      <c r="K243" s="97"/>
      <c r="L243" s="96"/>
      <c r="M243" s="97"/>
    </row>
    <row r="244" spans="2:13" x14ac:dyDescent="0.25">
      <c r="B244" s="92">
        <v>44716</v>
      </c>
      <c r="C244" s="93">
        <v>171.83</v>
      </c>
      <c r="D244" s="93">
        <v>173.63</v>
      </c>
      <c r="E244" s="93">
        <v>170.13</v>
      </c>
      <c r="F244" s="99">
        <v>-1.1037993667249691E-3</v>
      </c>
      <c r="G244" s="99">
        <v>2.4903273627001409E-2</v>
      </c>
      <c r="H244" s="93"/>
      <c r="I244" s="95">
        <f t="shared" si="3"/>
        <v>234</v>
      </c>
      <c r="J244" s="96"/>
      <c r="K244" s="97"/>
      <c r="L244" s="96"/>
      <c r="M244" s="97"/>
    </row>
    <row r="245" spans="2:13" x14ac:dyDescent="0.25">
      <c r="B245" s="92">
        <v>44685</v>
      </c>
      <c r="C245" s="93">
        <v>175.06</v>
      </c>
      <c r="D245" s="93">
        <v>178.3</v>
      </c>
      <c r="E245" s="93">
        <v>174.42</v>
      </c>
      <c r="F245" s="99">
        <v>-1.1037993667249691E-3</v>
      </c>
      <c r="G245" s="99">
        <v>2.4903273627001409E-2</v>
      </c>
      <c r="H245" s="93"/>
      <c r="I245" s="95">
        <f t="shared" si="3"/>
        <v>235</v>
      </c>
      <c r="J245" s="96"/>
      <c r="K245" s="97"/>
      <c r="L245" s="96"/>
      <c r="M245" s="97"/>
    </row>
    <row r="246" spans="2:13" x14ac:dyDescent="0.25">
      <c r="B246" s="92">
        <v>44655</v>
      </c>
      <c r="C246" s="93">
        <v>178.44</v>
      </c>
      <c r="D246" s="93">
        <v>178.49</v>
      </c>
      <c r="E246" s="93">
        <v>174.44</v>
      </c>
      <c r="F246" s="99">
        <v>-1.1037993667249691E-3</v>
      </c>
      <c r="G246" s="99">
        <v>2.4903273627001409E-2</v>
      </c>
      <c r="H246" s="93"/>
      <c r="I246" s="95">
        <f t="shared" si="3"/>
        <v>236</v>
      </c>
      <c r="J246" s="96"/>
      <c r="K246" s="97"/>
      <c r="L246" s="96"/>
      <c r="M246" s="97"/>
    </row>
    <row r="247" spans="2:13" x14ac:dyDescent="0.25">
      <c r="B247" s="92">
        <v>44565</v>
      </c>
      <c r="C247" s="93">
        <v>174.31</v>
      </c>
      <c r="D247" s="93">
        <v>174.88</v>
      </c>
      <c r="E247" s="93">
        <v>171.94</v>
      </c>
      <c r="F247" s="99">
        <v>-1.1037993667249691E-3</v>
      </c>
      <c r="G247" s="99">
        <v>2.4903273627001409E-2</v>
      </c>
      <c r="H247" s="93"/>
      <c r="I247" s="95">
        <f t="shared" si="3"/>
        <v>237</v>
      </c>
      <c r="J247" s="96"/>
      <c r="K247" s="97"/>
      <c r="L247" s="96"/>
      <c r="M247" s="97"/>
    </row>
    <row r="248" spans="2:13" x14ac:dyDescent="0.25">
      <c r="B248" s="92" t="s">
        <v>293</v>
      </c>
      <c r="C248" s="93">
        <v>174.61</v>
      </c>
      <c r="D248" s="93">
        <v>178.03</v>
      </c>
      <c r="E248" s="93">
        <v>174.4</v>
      </c>
      <c r="F248" s="99">
        <v>-1.1037993667249691E-3</v>
      </c>
      <c r="G248" s="99">
        <v>2.4903273627001409E-2</v>
      </c>
      <c r="H248" s="93"/>
      <c r="I248" s="95">
        <f t="shared" si="3"/>
        <v>238</v>
      </c>
      <c r="J248" s="96"/>
      <c r="K248" s="97"/>
      <c r="L248" s="96"/>
      <c r="M248" s="97"/>
    </row>
    <row r="249" spans="2:13" x14ac:dyDescent="0.25">
      <c r="B249" s="92" t="s">
        <v>294</v>
      </c>
      <c r="C249" s="93">
        <v>177.77</v>
      </c>
      <c r="D249" s="93">
        <v>179.61</v>
      </c>
      <c r="E249" s="93">
        <v>176.7</v>
      </c>
      <c r="F249" s="99">
        <v>-1.1037993667249691E-3</v>
      </c>
      <c r="G249" s="99">
        <v>2.4903273627001409E-2</v>
      </c>
      <c r="H249" s="93"/>
      <c r="I249" s="95">
        <f t="shared" si="3"/>
        <v>239</v>
      </c>
      <c r="J249" s="96"/>
      <c r="K249" s="97"/>
      <c r="L249" s="96"/>
      <c r="M249" s="97"/>
    </row>
    <row r="250" spans="2:13" x14ac:dyDescent="0.25">
      <c r="B250" s="92" t="s">
        <v>295</v>
      </c>
      <c r="C250" s="93">
        <v>178.96</v>
      </c>
      <c r="D250" s="93">
        <v>179.01</v>
      </c>
      <c r="E250" s="93">
        <v>176.34</v>
      </c>
      <c r="F250" s="99">
        <v>-1.1037993667249691E-3</v>
      </c>
      <c r="G250" s="99">
        <v>2.4903273627001409E-2</v>
      </c>
      <c r="H250" s="93"/>
      <c r="I250" s="95">
        <f t="shared" si="3"/>
        <v>240</v>
      </c>
      <c r="J250" s="96"/>
      <c r="K250" s="97"/>
      <c r="L250" s="96"/>
      <c r="M250" s="97"/>
    </row>
    <row r="251" spans="2:13" x14ac:dyDescent="0.25">
      <c r="B251" s="92" t="s">
        <v>296</v>
      </c>
      <c r="C251" s="93">
        <v>175.6</v>
      </c>
      <c r="D251" s="93">
        <v>175.73</v>
      </c>
      <c r="E251" s="93">
        <v>172</v>
      </c>
      <c r="F251" s="99">
        <v>-1.1037993667249691E-3</v>
      </c>
      <c r="G251" s="99">
        <v>2.4903273627001409E-2</v>
      </c>
      <c r="H251" s="93"/>
      <c r="I251" s="95">
        <f t="shared" si="3"/>
        <v>241</v>
      </c>
      <c r="J251" s="96"/>
      <c r="K251" s="97"/>
      <c r="L251" s="96"/>
      <c r="M251" s="97"/>
    </row>
    <row r="252" spans="2:13" x14ac:dyDescent="0.25">
      <c r="B252" s="92" t="s">
        <v>297</v>
      </c>
      <c r="C252" s="93">
        <v>174.72</v>
      </c>
      <c r="D252" s="93">
        <v>175.28</v>
      </c>
      <c r="E252" s="93">
        <v>172.75</v>
      </c>
      <c r="F252" s="99">
        <v>-1.1037993667249691E-3</v>
      </c>
      <c r="G252" s="99">
        <v>2.4903273627001409E-2</v>
      </c>
      <c r="H252" s="93"/>
      <c r="I252" s="95">
        <f t="shared" si="3"/>
        <v>242</v>
      </c>
      <c r="J252" s="96"/>
      <c r="K252" s="97"/>
      <c r="L252" s="96"/>
      <c r="M252" s="97"/>
    </row>
    <row r="253" spans="2:13" x14ac:dyDescent="0.25">
      <c r="B253" s="92" t="s">
        <v>298</v>
      </c>
      <c r="C253" s="93">
        <v>174.07</v>
      </c>
      <c r="D253" s="93">
        <v>174.14</v>
      </c>
      <c r="E253" s="93">
        <v>170.21</v>
      </c>
      <c r="F253" s="99">
        <v>-1.1037993667249691E-3</v>
      </c>
      <c r="G253" s="99">
        <v>2.4903273627001409E-2</v>
      </c>
      <c r="H253" s="93"/>
      <c r="I253" s="95">
        <f t="shared" si="3"/>
        <v>243</v>
      </c>
      <c r="J253" s="96"/>
      <c r="K253" s="97"/>
      <c r="L253" s="96"/>
      <c r="M253" s="97"/>
    </row>
    <row r="254" spans="2:13" x14ac:dyDescent="0.25">
      <c r="B254" s="92" t="s">
        <v>299</v>
      </c>
      <c r="C254" s="93">
        <v>170.21</v>
      </c>
      <c r="D254" s="93">
        <v>172.64</v>
      </c>
      <c r="E254" s="93">
        <v>167.65</v>
      </c>
      <c r="F254" s="99">
        <v>-1.1037993667249691E-3</v>
      </c>
      <c r="G254" s="99">
        <v>2.4903273627001409E-2</v>
      </c>
      <c r="H254" s="93"/>
      <c r="I254" s="95">
        <f t="shared" si="3"/>
        <v>244</v>
      </c>
      <c r="J254" s="96"/>
      <c r="K254" s="97"/>
      <c r="L254" s="96"/>
      <c r="M254" s="97"/>
    </row>
    <row r="255" spans="2:13" x14ac:dyDescent="0.25">
      <c r="B255" s="92" t="s">
        <v>300</v>
      </c>
      <c r="C255" s="93">
        <v>168.82</v>
      </c>
      <c r="D255" s="93">
        <v>169.42</v>
      </c>
      <c r="E255" s="93">
        <v>164.91</v>
      </c>
      <c r="F255" s="99">
        <v>-1.1037993667249691E-3</v>
      </c>
      <c r="G255" s="99">
        <v>2.4903273627001409E-2</v>
      </c>
      <c r="H255" s="93"/>
      <c r="I255" s="95">
        <f t="shared" si="3"/>
        <v>245</v>
      </c>
      <c r="J255" s="96"/>
      <c r="K255" s="97"/>
      <c r="L255" s="96"/>
      <c r="M255" s="97"/>
    </row>
    <row r="256" spans="2:13" x14ac:dyDescent="0.25">
      <c r="B256" s="92" t="s">
        <v>301</v>
      </c>
      <c r="C256" s="93">
        <v>165.38</v>
      </c>
      <c r="D256" s="93">
        <v>166.35</v>
      </c>
      <c r="E256" s="93">
        <v>163.02000000000001</v>
      </c>
      <c r="F256" s="99">
        <v>-1.1037993667249691E-3</v>
      </c>
      <c r="G256" s="99">
        <v>2.4903273627001409E-2</v>
      </c>
      <c r="H256" s="93"/>
      <c r="I256" s="95">
        <f t="shared" si="3"/>
        <v>246</v>
      </c>
      <c r="J256" s="96"/>
      <c r="K256" s="97"/>
      <c r="L256" s="96"/>
      <c r="M256" s="97"/>
    </row>
    <row r="257" spans="2:13" x14ac:dyDescent="0.25">
      <c r="B257" s="92" t="s">
        <v>302</v>
      </c>
      <c r="C257" s="93">
        <v>163.98</v>
      </c>
      <c r="D257" s="93">
        <v>164.48</v>
      </c>
      <c r="E257" s="93">
        <v>159.76</v>
      </c>
      <c r="F257" s="99">
        <v>-1.1037993667249691E-3</v>
      </c>
      <c r="G257" s="99">
        <v>2.4903273627001409E-2</v>
      </c>
      <c r="H257" s="93"/>
      <c r="I257" s="95">
        <f t="shared" si="3"/>
        <v>247</v>
      </c>
      <c r="J257" s="96"/>
      <c r="K257" s="97"/>
      <c r="L257" s="96"/>
      <c r="M257" s="97"/>
    </row>
    <row r="258" spans="2:13" x14ac:dyDescent="0.25">
      <c r="B258" s="92" t="s">
        <v>303</v>
      </c>
      <c r="C258" s="93">
        <v>160.62</v>
      </c>
      <c r="D258" s="93">
        <v>161</v>
      </c>
      <c r="E258" s="93">
        <v>157.63</v>
      </c>
      <c r="F258" s="99">
        <v>-1.1037993667249691E-3</v>
      </c>
      <c r="G258" s="99">
        <v>2.4903273627001409E-2</v>
      </c>
      <c r="H258" s="93"/>
      <c r="I258" s="95">
        <f t="shared" si="3"/>
        <v>248</v>
      </c>
      <c r="J258" s="96"/>
      <c r="K258" s="97"/>
      <c r="L258" s="96"/>
      <c r="M258" s="97"/>
    </row>
    <row r="259" spans="2:13" x14ac:dyDescent="0.25">
      <c r="B259" s="92" t="s">
        <v>304</v>
      </c>
      <c r="C259" s="93">
        <v>159.59</v>
      </c>
      <c r="D259" s="93">
        <v>160</v>
      </c>
      <c r="E259" s="93">
        <v>154.46</v>
      </c>
      <c r="F259" s="99">
        <v>-1.1037993667249691E-3</v>
      </c>
      <c r="G259" s="99">
        <v>2.4903273627001409E-2</v>
      </c>
      <c r="H259" s="93"/>
      <c r="I259" s="95">
        <f t="shared" si="3"/>
        <v>249</v>
      </c>
      <c r="J259" s="96"/>
      <c r="K259" s="97"/>
      <c r="L259" s="96"/>
      <c r="M259" s="97"/>
    </row>
    <row r="260" spans="2:13" x14ac:dyDescent="0.25">
      <c r="B260" s="92" t="s">
        <v>305</v>
      </c>
      <c r="C260" s="93">
        <v>155.09</v>
      </c>
      <c r="D260" s="93">
        <v>155.57</v>
      </c>
      <c r="E260" s="93">
        <v>150.38</v>
      </c>
      <c r="F260" s="99">
        <v>-1.1037993667249691E-3</v>
      </c>
      <c r="G260" s="99">
        <v>2.4903273627001409E-2</v>
      </c>
      <c r="H260" s="93"/>
      <c r="I260" s="95">
        <f t="shared" si="3"/>
        <v>250</v>
      </c>
      <c r="J260" s="96"/>
      <c r="K260" s="97"/>
      <c r="L260" s="96"/>
      <c r="M260" s="97"/>
    </row>
    <row r="261" spans="2:13" x14ac:dyDescent="0.25">
      <c r="B261" s="92" t="s">
        <v>306</v>
      </c>
      <c r="C261" s="93">
        <v>150.62</v>
      </c>
      <c r="D261" s="93">
        <v>154.12</v>
      </c>
      <c r="E261" s="93">
        <v>150.1</v>
      </c>
      <c r="F261" s="99">
        <v>-1.1037993667249691E-3</v>
      </c>
      <c r="G261" s="99">
        <v>2.4903273627001409E-2</v>
      </c>
      <c r="H261" s="93"/>
    </row>
  </sheetData>
  <hyperlinks>
    <hyperlink ref="N1" location="'Navigation &amp; Instructions'!A1" display="Navigation" xr:uid="{5A3AC42F-641A-454B-8D6B-A58C67F9EC9B}"/>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1E40EF-B4CB-4F7B-B35F-D99BC0956407}">
  <dimension ref="A1:V256"/>
  <sheetViews>
    <sheetView workbookViewId="0">
      <selection activeCell="C32" sqref="C32"/>
    </sheetView>
  </sheetViews>
  <sheetFormatPr defaultRowHeight="13.2" x14ac:dyDescent="0.25"/>
  <cols>
    <col min="1" max="1" width="18.44140625" customWidth="1"/>
    <col min="2" max="2" width="14" bestFit="1" customWidth="1"/>
    <col min="3" max="3" width="15.21875" customWidth="1"/>
    <col min="4" max="4" width="13" customWidth="1"/>
    <col min="5" max="5" width="13.5546875" customWidth="1"/>
    <col min="6" max="6" width="19.77734375" bestFit="1" customWidth="1"/>
    <col min="7" max="7" width="23" bestFit="1" customWidth="1"/>
    <col min="8" max="8" width="13.5546875" style="40" customWidth="1"/>
    <col min="9" max="9" width="15.5546875" bestFit="1" customWidth="1"/>
    <col min="10" max="10" width="13" bestFit="1" customWidth="1"/>
    <col min="11" max="11" width="17.21875" bestFit="1" customWidth="1"/>
    <col min="12" max="12" width="10.21875" bestFit="1" customWidth="1"/>
    <col min="13" max="13" width="22.21875" bestFit="1" customWidth="1"/>
    <col min="14" max="14" width="12" customWidth="1"/>
    <col min="17" max="17" width="10.21875" bestFit="1" customWidth="1"/>
    <col min="18" max="18" width="14.21875" bestFit="1" customWidth="1"/>
    <col min="19" max="19" width="22.21875" customWidth="1"/>
    <col min="21" max="21" width="21.77734375" bestFit="1" customWidth="1"/>
    <col min="22" max="22" width="21.77734375" customWidth="1"/>
    <col min="25" max="25" width="30.5546875" bestFit="1" customWidth="1"/>
    <col min="26" max="26" width="11.5546875" bestFit="1" customWidth="1"/>
  </cols>
  <sheetData>
    <row r="1" spans="1:22" ht="15.6" x14ac:dyDescent="0.3">
      <c r="A1" s="63" t="s">
        <v>307</v>
      </c>
      <c r="Q1" t="s">
        <v>152</v>
      </c>
      <c r="R1" s="72" t="s">
        <v>308</v>
      </c>
      <c r="U1" t="s">
        <v>153</v>
      </c>
      <c r="V1" s="72" t="s">
        <v>309</v>
      </c>
    </row>
    <row r="2" spans="1:22" ht="15.6" x14ac:dyDescent="0.3">
      <c r="A2" s="63"/>
      <c r="R2" s="72"/>
      <c r="V2" s="72"/>
    </row>
    <row r="3" spans="1:22" ht="14.4" x14ac:dyDescent="0.3">
      <c r="A3" s="100" t="s">
        <v>138</v>
      </c>
      <c r="J3" s="100" t="s">
        <v>97</v>
      </c>
    </row>
    <row r="4" spans="1:22" ht="14.4" x14ac:dyDescent="0.3">
      <c r="J4" s="100" t="s">
        <v>147</v>
      </c>
      <c r="K4" s="100" t="s">
        <v>148</v>
      </c>
      <c r="L4" s="100" t="s">
        <v>149</v>
      </c>
      <c r="M4" s="100" t="s">
        <v>150</v>
      </c>
      <c r="N4" s="100"/>
      <c r="Q4" t="s">
        <v>310</v>
      </c>
    </row>
    <row r="5" spans="1:22" ht="14.4" x14ac:dyDescent="0.3">
      <c r="B5" t="s">
        <v>141</v>
      </c>
      <c r="C5" t="s">
        <v>142</v>
      </c>
      <c r="D5" t="s">
        <v>143</v>
      </c>
      <c r="E5" t="s">
        <v>144</v>
      </c>
      <c r="F5" t="s">
        <v>145</v>
      </c>
      <c r="G5" t="s">
        <v>146</v>
      </c>
      <c r="Q5" s="101" t="s">
        <v>311</v>
      </c>
      <c r="V5" s="91"/>
    </row>
    <row r="6" spans="1:22" ht="14.4" x14ac:dyDescent="0.3">
      <c r="B6" s="92">
        <v>45233</v>
      </c>
      <c r="C6" s="93">
        <v>148.30000000000001</v>
      </c>
      <c r="D6" s="93">
        <v>151.94</v>
      </c>
      <c r="E6" s="93">
        <v>148.61000000000001</v>
      </c>
      <c r="F6" s="94">
        <v>3.3904009143253888E-3</v>
      </c>
      <c r="G6" s="94">
        <v>1.6458683065316136E-2</v>
      </c>
      <c r="H6" s="102"/>
      <c r="I6" s="95">
        <f>I5+1</f>
        <v>1</v>
      </c>
      <c r="J6" s="96">
        <f>C6/C7-1</f>
        <v>-1.3468013468013185E-3</v>
      </c>
      <c r="K6" s="97">
        <f>_xlfn.NORM.S.DIST((J6-F6)/G6,1)</f>
        <v>0.38674077284119002</v>
      </c>
      <c r="L6" s="96">
        <v>-5.8679556996879434E-2</v>
      </c>
      <c r="M6" s="97">
        <f>VLOOKUP(L6,J$6:K$255,2,0)</f>
        <v>3.7230944665746037E-3</v>
      </c>
      <c r="N6" s="103"/>
      <c r="V6" s="98"/>
    </row>
    <row r="7" spans="1:22" ht="14.4" x14ac:dyDescent="0.3">
      <c r="B7" s="92">
        <v>45202</v>
      </c>
      <c r="C7" s="93">
        <v>148.5</v>
      </c>
      <c r="D7" s="93">
        <v>150.94</v>
      </c>
      <c r="E7" s="93">
        <v>147.61000000000001</v>
      </c>
      <c r="F7" s="94">
        <v>3.3904009143253888E-3</v>
      </c>
      <c r="G7" s="94">
        <v>1.6458683065316136E-2</v>
      </c>
      <c r="H7" s="102"/>
      <c r="I7" s="95">
        <f>I6+1</f>
        <v>2</v>
      </c>
      <c r="J7" s="96">
        <f t="shared" ref="J7:J70" si="0">C7/C8-1</f>
        <v>-1.3878743608473409E-2</v>
      </c>
      <c r="K7" s="97">
        <f t="shared" ref="K7:K70" si="1">_xlfn.NORM.S.DIST((J7-F7)/G7,1)</f>
        <v>0.14703333464423729</v>
      </c>
      <c r="L7" s="96">
        <v>-5.6419190565532129E-2</v>
      </c>
      <c r="M7" s="97">
        <f t="shared" ref="M7:M70" si="2">VLOOKUP(L7,J$6:K$255,2,0)</f>
        <v>1.3168383127724144E-2</v>
      </c>
      <c r="N7" s="99"/>
      <c r="V7" s="98"/>
    </row>
    <row r="8" spans="1:22" ht="14.4" x14ac:dyDescent="0.3">
      <c r="B8" s="92">
        <v>45172</v>
      </c>
      <c r="C8" s="93">
        <v>150.59</v>
      </c>
      <c r="D8" s="93">
        <v>154.54</v>
      </c>
      <c r="E8" s="93">
        <v>150.22999999999999</v>
      </c>
      <c r="F8" s="94">
        <v>3.3904009143253888E-3</v>
      </c>
      <c r="G8" s="94">
        <v>1.6458683065316136E-2</v>
      </c>
      <c r="H8" s="102"/>
      <c r="I8" s="95">
        <f t="shared" ref="I8:I71" si="3">I7+1</f>
        <v>3</v>
      </c>
      <c r="J8" s="96">
        <f t="shared" si="0"/>
        <v>-1.4914633348596884E-2</v>
      </c>
      <c r="K8" s="97">
        <f t="shared" si="1"/>
        <v>0.13303017198995573</v>
      </c>
      <c r="L8" s="96">
        <v>-5.5716178773641767E-2</v>
      </c>
      <c r="M8" s="97">
        <f t="shared" si="2"/>
        <v>1.4154412348949746E-2</v>
      </c>
      <c r="N8" s="99"/>
      <c r="V8" s="98"/>
    </row>
    <row r="9" spans="1:22" ht="14.4" x14ac:dyDescent="0.3">
      <c r="B9" s="92">
        <v>45141</v>
      </c>
      <c r="C9" s="93">
        <v>152.87</v>
      </c>
      <c r="D9" s="93">
        <v>153.47</v>
      </c>
      <c r="E9" s="93">
        <v>151.83000000000001</v>
      </c>
      <c r="F9" s="94">
        <v>3.3904009143253888E-3</v>
      </c>
      <c r="G9" s="94">
        <v>1.6458683065316136E-2</v>
      </c>
      <c r="H9" s="102"/>
      <c r="I9" s="95">
        <f t="shared" si="3"/>
        <v>4</v>
      </c>
      <c r="J9" s="96">
        <f t="shared" si="0"/>
        <v>8.3773087071241648E-3</v>
      </c>
      <c r="K9" s="97">
        <f t="shared" si="1"/>
        <v>0.61905337506687197</v>
      </c>
      <c r="L9" s="96">
        <v>-5.1841304769917773E-2</v>
      </c>
      <c r="M9" s="97">
        <f t="shared" si="2"/>
        <v>2.0805839920157866E-2</v>
      </c>
      <c r="N9" s="99"/>
      <c r="V9" s="98"/>
    </row>
    <row r="10" spans="1:22" ht="14.4" x14ac:dyDescent="0.3">
      <c r="B10" s="92">
        <v>45110</v>
      </c>
      <c r="C10" s="93">
        <v>151.6</v>
      </c>
      <c r="D10" s="93">
        <v>154.03</v>
      </c>
      <c r="E10" s="93">
        <v>151.13</v>
      </c>
      <c r="F10" s="94">
        <v>3.3904009143253888E-3</v>
      </c>
      <c r="G10" s="94">
        <v>1.6458683065316136E-2</v>
      </c>
      <c r="H10" s="102"/>
      <c r="I10" s="95">
        <f t="shared" si="3"/>
        <v>5</v>
      </c>
      <c r="J10" s="96">
        <f t="shared" si="0"/>
        <v>-1.4496522134824219E-2</v>
      </c>
      <c r="K10" s="97">
        <f t="shared" si="1"/>
        <v>0.13856762234731818</v>
      </c>
      <c r="L10" s="96">
        <v>-4.911906033101987E-2</v>
      </c>
      <c r="M10" s="97">
        <f t="shared" si="2"/>
        <v>1.3257109909680528E-2</v>
      </c>
      <c r="N10" s="99"/>
      <c r="V10" s="98"/>
    </row>
    <row r="11" spans="1:22" ht="14.4" x14ac:dyDescent="0.3">
      <c r="B11" s="92">
        <v>45080</v>
      </c>
      <c r="C11" s="93">
        <v>153.83000000000001</v>
      </c>
      <c r="D11" s="93">
        <v>156.30000000000001</v>
      </c>
      <c r="E11" s="93">
        <v>153.46</v>
      </c>
      <c r="F11" s="94">
        <v>3.3904009143253888E-3</v>
      </c>
      <c r="G11" s="94">
        <v>1.6458683065316136E-2</v>
      </c>
      <c r="H11" s="102"/>
      <c r="I11" s="95">
        <f t="shared" si="3"/>
        <v>6</v>
      </c>
      <c r="J11" s="96">
        <f t="shared" si="0"/>
        <v>1.8539363040455559E-2</v>
      </c>
      <c r="K11" s="97">
        <f t="shared" si="1"/>
        <v>0.82132430838512627</v>
      </c>
      <c r="L11" s="96">
        <v>-4.6854269953215621E-2</v>
      </c>
      <c r="M11" s="97">
        <f t="shared" si="2"/>
        <v>4.2452561357692639E-2</v>
      </c>
      <c r="N11" s="99"/>
      <c r="V11" s="98"/>
    </row>
    <row r="12" spans="1:22" x14ac:dyDescent="0.25">
      <c r="B12" s="92">
        <v>44988</v>
      </c>
      <c r="C12" s="93">
        <v>151.03</v>
      </c>
      <c r="D12" s="93">
        <v>151.11000000000001</v>
      </c>
      <c r="E12" s="93">
        <v>147.33000000000001</v>
      </c>
      <c r="F12" s="94">
        <v>3.3904009143253888E-3</v>
      </c>
      <c r="G12" s="94">
        <v>1.6458683065316136E-2</v>
      </c>
      <c r="H12" s="102"/>
      <c r="I12" s="95">
        <f t="shared" si="3"/>
        <v>7</v>
      </c>
      <c r="J12" s="96">
        <f t="shared" si="0"/>
        <v>3.5090124049071303E-2</v>
      </c>
      <c r="K12" s="97">
        <f t="shared" si="1"/>
        <v>0.97294894933182141</v>
      </c>
      <c r="L12" s="96">
        <v>-4.2405019651106657E-2</v>
      </c>
      <c r="M12" s="97">
        <f t="shared" si="2"/>
        <v>6.0382797633418805E-2</v>
      </c>
      <c r="N12" s="99"/>
    </row>
    <row r="13" spans="1:22" x14ac:dyDescent="0.25">
      <c r="B13" s="92">
        <v>44960</v>
      </c>
      <c r="C13" s="93">
        <v>145.91</v>
      </c>
      <c r="D13" s="93">
        <v>146.71</v>
      </c>
      <c r="E13" s="93">
        <v>143.9</v>
      </c>
      <c r="F13" s="94">
        <v>3.3904009143253888E-3</v>
      </c>
      <c r="G13" s="94">
        <v>1.6458683065316136E-2</v>
      </c>
      <c r="H13" s="102"/>
      <c r="I13" s="95">
        <f t="shared" si="3"/>
        <v>8</v>
      </c>
      <c r="J13" s="96">
        <f t="shared" si="0"/>
        <v>4.1291032964008156E-3</v>
      </c>
      <c r="K13" s="97">
        <f t="shared" si="1"/>
        <v>0.5178994091063458</v>
      </c>
      <c r="L13" s="96">
        <v>-3.9651480469615308E-2</v>
      </c>
      <c r="M13" s="97">
        <f t="shared" si="2"/>
        <v>1.9543962090215323E-2</v>
      </c>
      <c r="N13" s="99"/>
    </row>
    <row r="14" spans="1:22" x14ac:dyDescent="0.25">
      <c r="B14" s="92">
        <v>44929</v>
      </c>
      <c r="C14" s="93">
        <v>145.31</v>
      </c>
      <c r="D14" s="93">
        <v>147.22999999999999</v>
      </c>
      <c r="E14" s="93">
        <v>145.01</v>
      </c>
      <c r="F14" s="94">
        <v>3.3904009143253888E-3</v>
      </c>
      <c r="G14" s="94">
        <v>1.6458683065316136E-2</v>
      </c>
      <c r="H14" s="102"/>
      <c r="I14" s="95">
        <f t="shared" si="3"/>
        <v>9</v>
      </c>
      <c r="J14" s="96">
        <f t="shared" si="0"/>
        <v>-1.4245980598331154E-2</v>
      </c>
      <c r="K14" s="97">
        <f t="shared" si="1"/>
        <v>0.14196001304200612</v>
      </c>
      <c r="L14" s="96">
        <v>-3.8628715647784584E-2</v>
      </c>
      <c r="M14" s="97">
        <f t="shared" si="2"/>
        <v>2.1986172819125349E-2</v>
      </c>
      <c r="N14" s="99"/>
    </row>
    <row r="15" spans="1:22" x14ac:dyDescent="0.25">
      <c r="B15" s="92" t="s">
        <v>155</v>
      </c>
      <c r="C15" s="93">
        <v>147.41</v>
      </c>
      <c r="D15" s="93">
        <v>149.08000000000001</v>
      </c>
      <c r="E15" s="93">
        <v>146.83000000000001</v>
      </c>
      <c r="F15" s="94">
        <v>3.3904009143253888E-3</v>
      </c>
      <c r="G15" s="94">
        <v>1.6458683065316136E-2</v>
      </c>
      <c r="H15" s="102"/>
      <c r="I15" s="95">
        <f t="shared" si="3"/>
        <v>10</v>
      </c>
      <c r="J15" s="96">
        <f t="shared" si="0"/>
        <v>-3.4478096268252267E-3</v>
      </c>
      <c r="K15" s="97">
        <f t="shared" si="1"/>
        <v>0.3388962348957788</v>
      </c>
      <c r="L15" s="96">
        <v>-3.8555651081277786E-2</v>
      </c>
      <c r="M15" s="97">
        <f t="shared" si="2"/>
        <v>2.2170092228013343E-2</v>
      </c>
      <c r="N15" s="99"/>
      <c r="R15" s="99"/>
      <c r="S15" s="99"/>
    </row>
    <row r="16" spans="1:22" x14ac:dyDescent="0.25">
      <c r="B16" s="92" t="s">
        <v>156</v>
      </c>
      <c r="C16" s="93">
        <v>147.91999999999999</v>
      </c>
      <c r="D16" s="93">
        <v>149.16999999999999</v>
      </c>
      <c r="E16" s="93">
        <v>147.44999999999999</v>
      </c>
      <c r="F16" s="94">
        <v>3.3904009143253888E-3</v>
      </c>
      <c r="G16" s="94">
        <v>1.6458683065316136E-2</v>
      </c>
      <c r="H16" s="102"/>
      <c r="I16" s="95">
        <f t="shared" si="3"/>
        <v>11</v>
      </c>
      <c r="J16" s="96">
        <f t="shared" si="0"/>
        <v>8.2475632199576765E-3</v>
      </c>
      <c r="K16" s="97">
        <f t="shared" si="1"/>
        <v>0.61604601085685951</v>
      </c>
      <c r="L16" s="96">
        <v>-3.8284839203675314E-2</v>
      </c>
      <c r="M16" s="97">
        <f t="shared" si="2"/>
        <v>2.2863148463247406E-2</v>
      </c>
      <c r="N16" s="99"/>
      <c r="R16" s="99"/>
      <c r="S16" s="99"/>
    </row>
    <row r="17" spans="2:19" ht="15" customHeight="1" x14ac:dyDescent="0.25">
      <c r="B17" s="92" t="s">
        <v>157</v>
      </c>
      <c r="C17" s="93">
        <v>146.71</v>
      </c>
      <c r="D17" s="93">
        <v>147.19</v>
      </c>
      <c r="E17" s="93">
        <v>145.72</v>
      </c>
      <c r="F17" s="94">
        <v>3.3904009143253888E-3</v>
      </c>
      <c r="G17" s="94">
        <v>1.6458683065316136E-2</v>
      </c>
      <c r="H17" s="102"/>
      <c r="I17" s="95">
        <f t="shared" si="3"/>
        <v>12</v>
      </c>
      <c r="J17" s="96">
        <f t="shared" si="0"/>
        <v>-1.8005354752342662E-2</v>
      </c>
      <c r="K17" s="97">
        <f t="shared" si="1"/>
        <v>9.6806027225031219E-2</v>
      </c>
      <c r="L17" s="96">
        <v>-3.7699229547726865E-2</v>
      </c>
      <c r="M17" s="97">
        <f t="shared" si="2"/>
        <v>4.7262636448442016E-2</v>
      </c>
      <c r="N17" s="99"/>
      <c r="R17" s="99"/>
      <c r="S17" s="99"/>
    </row>
    <row r="18" spans="2:19" x14ac:dyDescent="0.25">
      <c r="B18" s="92" t="s">
        <v>158</v>
      </c>
      <c r="C18" s="93">
        <v>149.4</v>
      </c>
      <c r="D18" s="93">
        <v>150.34</v>
      </c>
      <c r="E18" s="93">
        <v>147.24</v>
      </c>
      <c r="F18" s="94">
        <v>3.3904009143253888E-3</v>
      </c>
      <c r="G18" s="94">
        <v>1.6458683065316136E-2</v>
      </c>
      <c r="H18" s="102"/>
      <c r="I18" s="95">
        <f t="shared" si="3"/>
        <v>13</v>
      </c>
      <c r="J18" s="96">
        <f t="shared" si="0"/>
        <v>3.2905782015983931E-3</v>
      </c>
      <c r="K18" s="97">
        <f t="shared" si="1"/>
        <v>0.49758041051374163</v>
      </c>
      <c r="L18" s="96">
        <v>-3.7404756407296347E-2</v>
      </c>
      <c r="M18" s="97">
        <f t="shared" si="2"/>
        <v>6.5942091252888021E-3</v>
      </c>
      <c r="N18" s="99"/>
      <c r="R18" s="99"/>
      <c r="S18" s="103"/>
    </row>
    <row r="19" spans="2:19" x14ac:dyDescent="0.25">
      <c r="B19" s="92" t="s">
        <v>159</v>
      </c>
      <c r="C19" s="93">
        <v>148.91</v>
      </c>
      <c r="D19" s="93">
        <v>149.94999999999999</v>
      </c>
      <c r="E19" s="93">
        <v>147.16</v>
      </c>
      <c r="F19" s="94">
        <v>3.3904009143253888E-3</v>
      </c>
      <c r="G19" s="94">
        <v>1.6458683065316136E-2</v>
      </c>
      <c r="H19" s="102"/>
      <c r="I19" s="95">
        <f t="shared" si="3"/>
        <v>14</v>
      </c>
      <c r="J19" s="96">
        <f t="shared" si="0"/>
        <v>2.8960129310344751E-3</v>
      </c>
      <c r="K19" s="97">
        <f t="shared" si="1"/>
        <v>0.48801832366508768</v>
      </c>
      <c r="L19" s="96">
        <v>-3.7328094302553905E-2</v>
      </c>
      <c r="M19" s="97">
        <f t="shared" si="2"/>
        <v>7.2890053786183073E-2</v>
      </c>
      <c r="N19" s="99"/>
      <c r="R19" s="99"/>
      <c r="S19" s="99"/>
    </row>
    <row r="20" spans="2:19" x14ac:dyDescent="0.25">
      <c r="B20" s="92" t="s">
        <v>160</v>
      </c>
      <c r="C20" s="93">
        <v>148.47999999999999</v>
      </c>
      <c r="D20" s="93">
        <v>151.30000000000001</v>
      </c>
      <c r="E20" s="93">
        <v>148.41</v>
      </c>
      <c r="F20" s="94">
        <v>3.3904009143253888E-3</v>
      </c>
      <c r="G20" s="94">
        <v>1.6458683065316136E-2</v>
      </c>
      <c r="H20" s="102"/>
      <c r="I20" s="95">
        <f t="shared" si="3"/>
        <v>15</v>
      </c>
      <c r="J20" s="96">
        <f t="shared" si="0"/>
        <v>-2.6679777122255111E-2</v>
      </c>
      <c r="K20" s="97">
        <f t="shared" si="1"/>
        <v>3.3849135261229513E-2</v>
      </c>
      <c r="L20" s="96">
        <v>-3.7305011616329264E-2</v>
      </c>
      <c r="M20" s="97">
        <f t="shared" si="2"/>
        <v>8.7682111225269546E-2</v>
      </c>
      <c r="N20" s="99"/>
    </row>
    <row r="21" spans="2:19" x14ac:dyDescent="0.25">
      <c r="B21" s="92" t="s">
        <v>161</v>
      </c>
      <c r="C21" s="93">
        <v>152.55000000000001</v>
      </c>
      <c r="D21" s="93">
        <v>153</v>
      </c>
      <c r="E21" s="93">
        <v>150.85</v>
      </c>
      <c r="F21" s="94">
        <v>3.3904009143253888E-3</v>
      </c>
      <c r="G21" s="94">
        <v>1.6458683065316136E-2</v>
      </c>
      <c r="H21" s="102"/>
      <c r="I21" s="95">
        <f t="shared" si="3"/>
        <v>16</v>
      </c>
      <c r="J21" s="96">
        <f t="shared" si="0"/>
        <v>-7.5466788107474425E-3</v>
      </c>
      <c r="K21" s="97">
        <f t="shared" si="1"/>
        <v>0.25317963826700912</v>
      </c>
      <c r="L21" s="96">
        <v>-3.6718696279997243E-2</v>
      </c>
      <c r="M21" s="97">
        <f>VLOOKUP(L21,J$6:K$255,2,0)</f>
        <v>5.2074593848683084E-2</v>
      </c>
      <c r="N21" s="99"/>
    </row>
    <row r="22" spans="2:19" x14ac:dyDescent="0.25">
      <c r="B22" s="92" t="s">
        <v>162</v>
      </c>
      <c r="C22" s="93">
        <v>153.71</v>
      </c>
      <c r="D22" s="93">
        <v>156.33000000000001</v>
      </c>
      <c r="E22" s="93">
        <v>153.35</v>
      </c>
      <c r="F22" s="94">
        <v>3.3904009143253888E-3</v>
      </c>
      <c r="G22" s="94">
        <v>1.6458683065316136E-2</v>
      </c>
      <c r="H22" s="102"/>
      <c r="I22" s="95">
        <f t="shared" si="3"/>
        <v>17</v>
      </c>
      <c r="J22" s="96">
        <f t="shared" si="0"/>
        <v>-1.0429408356402492E-2</v>
      </c>
      <c r="K22" s="97">
        <f t="shared" si="1"/>
        <v>0.20054762491381842</v>
      </c>
      <c r="L22" s="96">
        <v>-3.6604742116841726E-2</v>
      </c>
      <c r="M22" s="97">
        <f t="shared" si="2"/>
        <v>7.6998668920885346E-2</v>
      </c>
      <c r="N22" s="99"/>
    </row>
    <row r="23" spans="2:19" ht="15" customHeight="1" x14ac:dyDescent="0.25">
      <c r="B23" s="92" t="s">
        <v>163</v>
      </c>
      <c r="C23" s="93">
        <v>155.33000000000001</v>
      </c>
      <c r="D23" s="93">
        <v>155.5</v>
      </c>
      <c r="E23" s="93">
        <v>152.88</v>
      </c>
      <c r="F23" s="94">
        <v>3.3904009143253888E-3</v>
      </c>
      <c r="G23" s="94">
        <v>1.6458683065316136E-2</v>
      </c>
      <c r="H23" s="102"/>
      <c r="I23" s="95">
        <f t="shared" si="3"/>
        <v>18</v>
      </c>
      <c r="J23" s="96">
        <f t="shared" si="0"/>
        <v>1.3903394255874835E-2</v>
      </c>
      <c r="K23" s="97">
        <f t="shared" si="1"/>
        <v>0.73850739844901603</v>
      </c>
      <c r="L23" s="96">
        <v>-3.5955663692890161E-2</v>
      </c>
      <c r="M23" s="97">
        <f t="shared" si="2"/>
        <v>2.9611350264306273E-2</v>
      </c>
      <c r="N23" s="99"/>
    </row>
    <row r="24" spans="2:19" x14ac:dyDescent="0.25">
      <c r="B24" s="92" t="s">
        <v>164</v>
      </c>
      <c r="C24" s="93">
        <v>153.19999999999999</v>
      </c>
      <c r="D24" s="93">
        <v>153.77000000000001</v>
      </c>
      <c r="E24" s="93">
        <v>150.86000000000001</v>
      </c>
      <c r="F24" s="94">
        <v>3.3904009143253888E-3</v>
      </c>
      <c r="G24" s="94">
        <v>1.6458683065316136E-2</v>
      </c>
      <c r="H24" s="102"/>
      <c r="I24" s="95">
        <f t="shared" si="3"/>
        <v>19</v>
      </c>
      <c r="J24" s="96">
        <f t="shared" si="0"/>
        <v>-4.22489437764062E-3</v>
      </c>
      <c r="K24" s="97">
        <f t="shared" si="1"/>
        <v>0.32179270067900567</v>
      </c>
      <c r="L24" s="96">
        <v>-3.3189964157706031E-2</v>
      </c>
      <c r="M24" s="97">
        <f t="shared" si="2"/>
        <v>0.11571225456022542</v>
      </c>
      <c r="N24" s="99"/>
    </row>
    <row r="25" spans="2:19" x14ac:dyDescent="0.25">
      <c r="B25" s="92" t="s">
        <v>165</v>
      </c>
      <c r="C25" s="93">
        <v>153.85</v>
      </c>
      <c r="D25" s="93">
        <v>154.26</v>
      </c>
      <c r="E25" s="93">
        <v>150.91999999999999</v>
      </c>
      <c r="F25" s="94">
        <v>3.3904009143253888E-3</v>
      </c>
      <c r="G25" s="94">
        <v>1.6458683065316136E-2</v>
      </c>
      <c r="H25" s="102"/>
      <c r="I25" s="95">
        <f t="shared" si="3"/>
        <v>20</v>
      </c>
      <c r="J25" s="96">
        <f t="shared" si="0"/>
        <v>1.8806701542944282E-2</v>
      </c>
      <c r="K25" s="97">
        <f t="shared" si="1"/>
        <v>0.82553498906549161</v>
      </c>
      <c r="L25" s="96">
        <v>-3.3189216683621514E-2</v>
      </c>
      <c r="M25" s="97">
        <f t="shared" si="2"/>
        <v>9.8803102920443753E-2</v>
      </c>
      <c r="N25" s="99"/>
    </row>
    <row r="26" spans="2:19" x14ac:dyDescent="0.25">
      <c r="B26" s="92">
        <v>45201</v>
      </c>
      <c r="C26" s="93">
        <v>151.01</v>
      </c>
      <c r="D26" s="93">
        <v>151.34</v>
      </c>
      <c r="E26" s="93">
        <v>149.22</v>
      </c>
      <c r="F26" s="94">
        <v>3.3904009143253888E-3</v>
      </c>
      <c r="G26" s="94">
        <v>1.6458683065316136E-2</v>
      </c>
      <c r="H26" s="102"/>
      <c r="I26" s="95">
        <f t="shared" si="3"/>
        <v>21</v>
      </c>
      <c r="J26" s="96">
        <f t="shared" si="0"/>
        <v>9.279512162787551E-4</v>
      </c>
      <c r="K26" s="97">
        <f t="shared" si="1"/>
        <v>0.44053457410699892</v>
      </c>
      <c r="L26" s="96">
        <v>-3.224001678439059E-2</v>
      </c>
      <c r="M26" s="97">
        <f t="shared" si="2"/>
        <v>7.9167367347134518E-2</v>
      </c>
      <c r="N26" s="99"/>
    </row>
    <row r="27" spans="2:19" x14ac:dyDescent="0.25">
      <c r="B27" s="92">
        <v>45171</v>
      </c>
      <c r="C27" s="93">
        <v>150.87</v>
      </c>
      <c r="D27" s="93">
        <v>154.33000000000001</v>
      </c>
      <c r="E27" s="93">
        <v>150.41999999999999</v>
      </c>
      <c r="F27" s="94">
        <v>3.3904009143253888E-3</v>
      </c>
      <c r="G27" s="94">
        <v>1.6458683065316136E-2</v>
      </c>
      <c r="H27" s="102"/>
      <c r="I27" s="95">
        <f t="shared" si="3"/>
        <v>22</v>
      </c>
      <c r="J27" s="96">
        <f t="shared" si="0"/>
        <v>-6.911532385465935E-3</v>
      </c>
      <c r="K27" s="97">
        <f t="shared" si="1"/>
        <v>0.26568142822691054</v>
      </c>
      <c r="L27" s="96">
        <v>-3.0685226486195427E-2</v>
      </c>
      <c r="M27" s="97">
        <f t="shared" si="2"/>
        <v>0.13561372246431994</v>
      </c>
      <c r="N27" s="99"/>
    </row>
    <row r="28" spans="2:19" x14ac:dyDescent="0.25">
      <c r="B28" s="92">
        <v>45140</v>
      </c>
      <c r="C28" s="93">
        <v>151.91999999999999</v>
      </c>
      <c r="D28" s="93">
        <v>154.58000000000001</v>
      </c>
      <c r="E28" s="93">
        <v>151.16999999999999</v>
      </c>
      <c r="F28" s="94">
        <v>3.3904009143253888E-3</v>
      </c>
      <c r="G28" s="94">
        <v>1.6458683065316136E-2</v>
      </c>
      <c r="H28" s="102"/>
      <c r="I28" s="95">
        <f t="shared" si="3"/>
        <v>23</v>
      </c>
      <c r="J28" s="96">
        <f t="shared" si="0"/>
        <v>-1.7652764306498647E-2</v>
      </c>
      <c r="K28" s="97">
        <f t="shared" si="1"/>
        <v>0.10052868267754354</v>
      </c>
      <c r="L28" s="96">
        <v>-3.0465349849347012E-2</v>
      </c>
      <c r="M28" s="97">
        <f t="shared" si="2"/>
        <v>0.13746647632401321</v>
      </c>
      <c r="N28" s="99"/>
    </row>
    <row r="29" spans="2:19" x14ac:dyDescent="0.25">
      <c r="B29" s="92">
        <v>45109</v>
      </c>
      <c r="C29" s="93">
        <v>154.65</v>
      </c>
      <c r="D29" s="93">
        <v>155.22999999999999</v>
      </c>
      <c r="E29" s="93">
        <v>150.63999999999999</v>
      </c>
      <c r="F29" s="94">
        <v>3.3904009143253888E-3</v>
      </c>
      <c r="G29" s="94">
        <v>1.6458683065316136E-2</v>
      </c>
      <c r="H29" s="102"/>
      <c r="I29" s="95">
        <f t="shared" si="3"/>
        <v>24</v>
      </c>
      <c r="J29" s="96">
        <f t="shared" si="0"/>
        <v>1.9244710999802406E-2</v>
      </c>
      <c r="K29" s="97">
        <f t="shared" si="1"/>
        <v>0.83229633184736185</v>
      </c>
      <c r="L29" s="96">
        <v>-3.0039303761931535E-2</v>
      </c>
      <c r="M29" s="97">
        <f t="shared" si="2"/>
        <v>9.5885299151895212E-2</v>
      </c>
      <c r="N29" s="99"/>
    </row>
    <row r="30" spans="2:19" x14ac:dyDescent="0.25">
      <c r="B30" s="92">
        <v>45079</v>
      </c>
      <c r="C30" s="93">
        <v>151.72999999999999</v>
      </c>
      <c r="D30" s="93">
        <v>153.1</v>
      </c>
      <c r="E30" s="93">
        <v>150.78</v>
      </c>
      <c r="F30" s="94">
        <v>3.3904009143253888E-3</v>
      </c>
      <c r="G30" s="94">
        <v>1.6458683065316136E-2</v>
      </c>
      <c r="H30" s="102"/>
      <c r="I30" s="95">
        <f t="shared" si="3"/>
        <v>25</v>
      </c>
      <c r="J30" s="96">
        <f t="shared" si="0"/>
        <v>-1.7928802588996873E-2</v>
      </c>
      <c r="K30" s="97">
        <f t="shared" si="1"/>
        <v>9.7605537263325895E-2</v>
      </c>
      <c r="L30" s="96">
        <v>-2.9988262910798147E-2</v>
      </c>
      <c r="M30" s="97">
        <f t="shared" si="2"/>
        <v>0.12305165777606264</v>
      </c>
      <c r="N30" s="99"/>
    </row>
    <row r="31" spans="2:19" x14ac:dyDescent="0.25">
      <c r="B31" s="92">
        <v>44987</v>
      </c>
      <c r="C31" s="93">
        <v>154.5</v>
      </c>
      <c r="D31" s="93">
        <v>157.38</v>
      </c>
      <c r="E31" s="93">
        <v>147.83000000000001</v>
      </c>
      <c r="F31" s="94">
        <v>3.3904009143253888E-3</v>
      </c>
      <c r="G31" s="94">
        <v>1.6458683065316136E-2</v>
      </c>
      <c r="H31" s="102"/>
      <c r="I31" s="95">
        <f t="shared" si="3"/>
        <v>26</v>
      </c>
      <c r="J31" s="96">
        <f t="shared" si="0"/>
        <v>2.4399946956637164E-2</v>
      </c>
      <c r="K31" s="97">
        <f t="shared" si="1"/>
        <v>0.8991109848562634</v>
      </c>
      <c r="L31" s="96">
        <v>-2.9789637159395754E-2</v>
      </c>
      <c r="M31" s="97">
        <f t="shared" si="2"/>
        <v>5.5726704826338021E-2</v>
      </c>
      <c r="N31" s="99"/>
    </row>
    <row r="32" spans="2:19" x14ac:dyDescent="0.25">
      <c r="B32" s="92">
        <v>44959</v>
      </c>
      <c r="C32" s="93">
        <v>150.82</v>
      </c>
      <c r="D32" s="93">
        <v>151.18</v>
      </c>
      <c r="E32" s="93">
        <v>148.16999999999999</v>
      </c>
      <c r="F32" s="94">
        <v>3.3904009143253888E-3</v>
      </c>
      <c r="G32" s="94">
        <v>1.6458683065316136E-2</v>
      </c>
      <c r="H32" s="102"/>
      <c r="I32" s="95">
        <f t="shared" si="3"/>
        <v>27</v>
      </c>
      <c r="J32" s="96">
        <f t="shared" si="0"/>
        <v>3.7062504297600052E-2</v>
      </c>
      <c r="K32" s="97">
        <f t="shared" si="1"/>
        <v>0.97961475334020254</v>
      </c>
      <c r="L32" s="96">
        <v>-2.7821175339502457E-2</v>
      </c>
      <c r="M32" s="97">
        <f t="shared" si="2"/>
        <v>0.14167012265536549</v>
      </c>
      <c r="N32" s="99"/>
    </row>
    <row r="33" spans="2:14" x14ac:dyDescent="0.25">
      <c r="B33" s="92">
        <v>44928</v>
      </c>
      <c r="C33" s="93">
        <v>145.43</v>
      </c>
      <c r="D33" s="93">
        <v>146.61000000000001</v>
      </c>
      <c r="E33" s="93">
        <v>141.32</v>
      </c>
      <c r="F33" s="94">
        <v>3.3904009143253888E-3</v>
      </c>
      <c r="G33" s="94">
        <v>1.6458683065316136E-2</v>
      </c>
      <c r="H33" s="102"/>
      <c r="I33" s="95">
        <f t="shared" si="3"/>
        <v>28</v>
      </c>
      <c r="J33" s="96">
        <f t="shared" si="0"/>
        <v>7.9007554231063093E-3</v>
      </c>
      <c r="K33" s="97">
        <f t="shared" si="1"/>
        <v>0.60797345577600104</v>
      </c>
      <c r="L33" s="96">
        <v>-2.6894197952218368E-2</v>
      </c>
      <c r="M33" s="97">
        <f t="shared" si="2"/>
        <v>0.15018906960973152</v>
      </c>
      <c r="N33" s="99"/>
    </row>
    <row r="34" spans="2:14" x14ac:dyDescent="0.25">
      <c r="B34" s="92" t="s">
        <v>166</v>
      </c>
      <c r="C34" s="93">
        <v>144.29</v>
      </c>
      <c r="D34" s="93">
        <v>144.34</v>
      </c>
      <c r="E34" s="93">
        <v>142.28</v>
      </c>
      <c r="F34" s="94">
        <v>3.3904009143253888E-3</v>
      </c>
      <c r="G34" s="94">
        <v>1.6458683065316136E-2</v>
      </c>
      <c r="H34" s="102"/>
      <c r="I34" s="95">
        <f t="shared" si="3"/>
        <v>29</v>
      </c>
      <c r="J34" s="96">
        <f t="shared" si="0"/>
        <v>9.0209790209789809E-3</v>
      </c>
      <c r="K34" s="97">
        <f t="shared" si="1"/>
        <v>0.63386361307738204</v>
      </c>
      <c r="L34" s="96">
        <v>-2.6679777122255111E-2</v>
      </c>
      <c r="M34" s="97">
        <f t="shared" si="2"/>
        <v>3.3849135261229513E-2</v>
      </c>
      <c r="N34" s="99"/>
    </row>
    <row r="35" spans="2:14" x14ac:dyDescent="0.25">
      <c r="B35" s="92" t="s">
        <v>167</v>
      </c>
      <c r="C35" s="93">
        <v>143</v>
      </c>
      <c r="D35" s="93">
        <v>145.55000000000001</v>
      </c>
      <c r="E35" s="93">
        <v>142.85</v>
      </c>
      <c r="F35" s="94">
        <v>3.3904009143253888E-3</v>
      </c>
      <c r="G35" s="94">
        <v>1.6458683065316136E-2</v>
      </c>
      <c r="H35" s="102"/>
      <c r="I35" s="95">
        <f t="shared" si="3"/>
        <v>30</v>
      </c>
      <c r="J35" s="96">
        <f t="shared" si="0"/>
        <v>-2.0078119646405823E-2</v>
      </c>
      <c r="K35" s="97">
        <f t="shared" si="1"/>
        <v>7.6947864702132954E-2</v>
      </c>
      <c r="L35" s="96">
        <v>-2.6264263047734882E-2</v>
      </c>
      <c r="M35" s="97">
        <f t="shared" si="2"/>
        <v>0.17618826000220617</v>
      </c>
      <c r="N35" s="99"/>
    </row>
    <row r="36" spans="2:14" x14ac:dyDescent="0.25">
      <c r="B36" s="92" t="s">
        <v>168</v>
      </c>
      <c r="C36" s="93">
        <v>145.93</v>
      </c>
      <c r="D36" s="93">
        <v>147.22999999999999</v>
      </c>
      <c r="E36" s="93">
        <v>143.08000000000001</v>
      </c>
      <c r="F36" s="94">
        <v>3.3904009143253888E-3</v>
      </c>
      <c r="G36" s="94">
        <v>1.6458683065316136E-2</v>
      </c>
      <c r="H36" s="102"/>
      <c r="I36" s="95">
        <f t="shared" si="3"/>
        <v>31</v>
      </c>
      <c r="J36" s="96">
        <f t="shared" si="0"/>
        <v>1.3684356765768291E-2</v>
      </c>
      <c r="K36" s="97">
        <f t="shared" si="1"/>
        <v>0.73415958173457829</v>
      </c>
      <c r="L36" s="96">
        <v>-2.551590334528786E-2</v>
      </c>
      <c r="M36" s="97">
        <f t="shared" si="2"/>
        <v>0.16347472598599497</v>
      </c>
      <c r="N36" s="99"/>
    </row>
    <row r="37" spans="2:14" x14ac:dyDescent="0.25">
      <c r="B37" s="92" t="s">
        <v>169</v>
      </c>
      <c r="C37" s="93">
        <v>143.96</v>
      </c>
      <c r="D37" s="93">
        <v>144.25</v>
      </c>
      <c r="E37" s="93">
        <v>141.9</v>
      </c>
      <c r="F37" s="94">
        <v>3.3904009143253888E-3</v>
      </c>
      <c r="G37" s="94">
        <v>1.6458683065316136E-2</v>
      </c>
      <c r="H37" s="102"/>
      <c r="I37" s="95">
        <f t="shared" si="3"/>
        <v>32</v>
      </c>
      <c r="J37" s="96">
        <f t="shared" si="0"/>
        <v>1.4803327224023555E-2</v>
      </c>
      <c r="K37" s="97">
        <f t="shared" si="1"/>
        <v>0.75597978100379604</v>
      </c>
      <c r="L37" s="96">
        <v>-2.5369978858350906E-2</v>
      </c>
      <c r="M37" s="97">
        <f t="shared" si="2"/>
        <v>0.18524638168495244</v>
      </c>
      <c r="N37" s="99"/>
    </row>
    <row r="38" spans="2:14" x14ac:dyDescent="0.25">
      <c r="B38" s="92" t="s">
        <v>170</v>
      </c>
      <c r="C38" s="93">
        <v>141.86000000000001</v>
      </c>
      <c r="D38" s="93">
        <v>142.43</v>
      </c>
      <c r="E38" s="93">
        <v>138.81</v>
      </c>
      <c r="F38" s="94">
        <v>3.3904009143253888E-3</v>
      </c>
      <c r="G38" s="94">
        <v>1.6458683065316136E-2</v>
      </c>
      <c r="H38" s="102"/>
      <c r="I38" s="95">
        <f t="shared" si="3"/>
        <v>33</v>
      </c>
      <c r="J38" s="96">
        <f t="shared" si="0"/>
        <v>-4.7007647512803397E-3</v>
      </c>
      <c r="K38" s="97">
        <f t="shared" si="1"/>
        <v>0.31149941623252064</v>
      </c>
      <c r="L38" s="96">
        <v>-2.4641386166737722E-2</v>
      </c>
      <c r="M38" s="97">
        <f t="shared" si="2"/>
        <v>0.17228850946711941</v>
      </c>
      <c r="N38" s="99"/>
    </row>
    <row r="39" spans="2:14" x14ac:dyDescent="0.25">
      <c r="B39" s="92" t="s">
        <v>171</v>
      </c>
      <c r="C39" s="93">
        <v>142.53</v>
      </c>
      <c r="D39" s="93">
        <v>143.16</v>
      </c>
      <c r="E39" s="93">
        <v>140.30000000000001</v>
      </c>
      <c r="F39" s="94">
        <v>3.3904009143253888E-3</v>
      </c>
      <c r="G39" s="94">
        <v>1.6458683065316136E-2</v>
      </c>
      <c r="H39" s="102"/>
      <c r="I39" s="95">
        <f t="shared" si="3"/>
        <v>34</v>
      </c>
      <c r="J39" s="96">
        <f t="shared" si="0"/>
        <v>1.0063071362766518E-2</v>
      </c>
      <c r="K39" s="97">
        <f t="shared" si="1"/>
        <v>0.65741539652128134</v>
      </c>
      <c r="L39" s="96">
        <v>-2.3772609819121437E-2</v>
      </c>
      <c r="M39" s="97">
        <f t="shared" si="2"/>
        <v>0.2021302836007591</v>
      </c>
      <c r="N39" s="99"/>
    </row>
    <row r="40" spans="2:14" x14ac:dyDescent="0.25">
      <c r="B40" s="92" t="s">
        <v>172</v>
      </c>
      <c r="C40" s="93">
        <v>141.11000000000001</v>
      </c>
      <c r="D40" s="93">
        <v>143.32</v>
      </c>
      <c r="E40" s="93">
        <v>137.9</v>
      </c>
      <c r="F40" s="94">
        <v>3.3904009143253888E-3</v>
      </c>
      <c r="G40" s="94">
        <v>1.6458683065316136E-2</v>
      </c>
      <c r="H40" s="102"/>
      <c r="I40" s="95">
        <f t="shared" si="3"/>
        <v>35</v>
      </c>
      <c r="J40" s="96">
        <f t="shared" si="0"/>
        <v>2.3500398926525001E-2</v>
      </c>
      <c r="K40" s="97">
        <f t="shared" si="1"/>
        <v>0.88911731745429146</v>
      </c>
      <c r="L40" s="96">
        <v>-2.3029384328358327E-2</v>
      </c>
      <c r="M40" s="97">
        <f t="shared" si="2"/>
        <v>0.16606436078273046</v>
      </c>
      <c r="N40" s="99"/>
    </row>
    <row r="41" spans="2:14" x14ac:dyDescent="0.25">
      <c r="B41" s="92" t="s">
        <v>173</v>
      </c>
      <c r="C41" s="93">
        <v>137.87</v>
      </c>
      <c r="D41" s="93">
        <v>138.02000000000001</v>
      </c>
      <c r="E41" s="93">
        <v>134.22</v>
      </c>
      <c r="F41" s="94">
        <v>3.3904009143253888E-3</v>
      </c>
      <c r="G41" s="94">
        <v>1.6458683065316136E-2</v>
      </c>
      <c r="H41" s="102"/>
      <c r="I41" s="95">
        <f t="shared" si="3"/>
        <v>36</v>
      </c>
      <c r="J41" s="96">
        <f t="shared" si="0"/>
        <v>1.9220817624011177E-2</v>
      </c>
      <c r="K41" s="97">
        <f t="shared" si="1"/>
        <v>0.83193191071044714</v>
      </c>
      <c r="L41" s="96">
        <v>-2.1680216802168029E-2</v>
      </c>
      <c r="M41" s="97">
        <f t="shared" si="2"/>
        <v>0.22558724277397535</v>
      </c>
      <c r="N41" s="99"/>
    </row>
    <row r="42" spans="2:14" x14ac:dyDescent="0.25">
      <c r="B42" s="92" t="s">
        <v>174</v>
      </c>
      <c r="C42" s="93">
        <v>135.27000000000001</v>
      </c>
      <c r="D42" s="93">
        <v>136.25</v>
      </c>
      <c r="E42" s="93">
        <v>133.77000000000001</v>
      </c>
      <c r="F42" s="94">
        <v>3.3904009143253888E-3</v>
      </c>
      <c r="G42" s="94">
        <v>1.6458683065316136E-2</v>
      </c>
      <c r="H42" s="102"/>
      <c r="I42" s="95">
        <f t="shared" si="3"/>
        <v>37</v>
      </c>
      <c r="J42" s="96">
        <f t="shared" si="0"/>
        <v>4.4375416019537539E-4</v>
      </c>
      <c r="K42" s="97">
        <f t="shared" si="1"/>
        <v>0.42895591055187299</v>
      </c>
      <c r="L42" s="96">
        <v>-2.1148245735681637E-2</v>
      </c>
      <c r="M42" s="97">
        <f t="shared" si="2"/>
        <v>0.23178766752453916</v>
      </c>
      <c r="N42" s="99"/>
    </row>
    <row r="43" spans="2:14" x14ac:dyDescent="0.25">
      <c r="B43" s="92" t="s">
        <v>175</v>
      </c>
      <c r="C43" s="93">
        <v>135.21</v>
      </c>
      <c r="D43" s="93">
        <v>138.61000000000001</v>
      </c>
      <c r="E43" s="93">
        <v>135.03</v>
      </c>
      <c r="F43" s="94">
        <v>3.3904009143253888E-3</v>
      </c>
      <c r="G43" s="94">
        <v>1.6458683065316136E-2</v>
      </c>
      <c r="H43" s="102"/>
      <c r="I43" s="95">
        <f t="shared" si="3"/>
        <v>38</v>
      </c>
      <c r="J43" s="96">
        <f t="shared" si="0"/>
        <v>-5.3700161836103266E-3</v>
      </c>
      <c r="K43" s="97">
        <f t="shared" si="1"/>
        <v>0.29727047414826974</v>
      </c>
      <c r="L43" s="96">
        <v>-2.0643270959579074E-2</v>
      </c>
      <c r="M43" s="97">
        <f t="shared" si="2"/>
        <v>0.12418027239696655</v>
      </c>
      <c r="N43" s="99"/>
    </row>
    <row r="44" spans="2:14" x14ac:dyDescent="0.25">
      <c r="B44" s="92" t="s">
        <v>176</v>
      </c>
      <c r="C44" s="93">
        <v>135.94</v>
      </c>
      <c r="D44" s="93">
        <v>137.29</v>
      </c>
      <c r="E44" s="93">
        <v>134.13</v>
      </c>
      <c r="F44" s="94">
        <v>3.3904009143253888E-3</v>
      </c>
      <c r="G44" s="94">
        <v>1.6458683065316136E-2</v>
      </c>
      <c r="H44" s="102"/>
      <c r="I44" s="95">
        <f t="shared" si="3"/>
        <v>39</v>
      </c>
      <c r="J44" s="96">
        <f t="shared" si="0"/>
        <v>8.7563075096468435E-3</v>
      </c>
      <c r="K44" s="97">
        <f t="shared" si="1"/>
        <v>0.62779646269279099</v>
      </c>
      <c r="L44" s="96">
        <v>-2.0267686424474185E-2</v>
      </c>
      <c r="M44" s="97">
        <f t="shared" si="2"/>
        <v>0.20111403468485772</v>
      </c>
      <c r="N44" s="99"/>
    </row>
    <row r="45" spans="2:14" x14ac:dyDescent="0.25">
      <c r="B45" s="92" t="s">
        <v>177</v>
      </c>
      <c r="C45" s="93">
        <v>134.76</v>
      </c>
      <c r="D45" s="93">
        <v>134.91999999999999</v>
      </c>
      <c r="E45" s="93">
        <v>131.66</v>
      </c>
      <c r="F45" s="94">
        <v>3.3904009143253888E-3</v>
      </c>
      <c r="G45" s="94">
        <v>1.6458683065316136E-2</v>
      </c>
      <c r="H45" s="102"/>
      <c r="I45" s="95">
        <f t="shared" si="3"/>
        <v>40</v>
      </c>
      <c r="J45" s="96">
        <f t="shared" si="0"/>
        <v>1.011918147065427E-2</v>
      </c>
      <c r="K45" s="97">
        <f t="shared" si="1"/>
        <v>0.65866727957470628</v>
      </c>
      <c r="L45" s="96">
        <v>-2.0078119646405823E-2</v>
      </c>
      <c r="M45" s="97">
        <f t="shared" si="2"/>
        <v>7.6947864702132954E-2</v>
      </c>
      <c r="N45" s="99"/>
    </row>
    <row r="46" spans="2:14" x14ac:dyDescent="0.25">
      <c r="B46" s="92">
        <v>45261</v>
      </c>
      <c r="C46" s="93">
        <v>133.41</v>
      </c>
      <c r="D46" s="93">
        <v>134.26</v>
      </c>
      <c r="E46" s="93">
        <v>131.44</v>
      </c>
      <c r="F46" s="94">
        <v>3.3904009143253888E-3</v>
      </c>
      <c r="G46" s="94">
        <v>1.6458683065316136E-2</v>
      </c>
      <c r="H46" s="102"/>
      <c r="I46" s="95">
        <f t="shared" si="3"/>
        <v>41</v>
      </c>
      <c r="J46" s="96">
        <f t="shared" si="0"/>
        <v>-5.9929582740292364E-4</v>
      </c>
      <c r="K46" s="97">
        <f t="shared" si="1"/>
        <v>0.40423248180074356</v>
      </c>
      <c r="L46" s="96">
        <v>-1.9627149796507926E-2</v>
      </c>
      <c r="M46" s="97">
        <f t="shared" si="2"/>
        <v>0.25003009189849523</v>
      </c>
      <c r="N46" s="99"/>
    </row>
    <row r="47" spans="2:14" x14ac:dyDescent="0.25">
      <c r="B47" s="92">
        <v>45231</v>
      </c>
      <c r="C47" s="93">
        <v>133.49</v>
      </c>
      <c r="D47" s="93">
        <v>133.51</v>
      </c>
      <c r="E47" s="93">
        <v>130.46</v>
      </c>
      <c r="F47" s="94">
        <v>3.3904009143253888E-3</v>
      </c>
      <c r="G47" s="94">
        <v>1.6458683065316136E-2</v>
      </c>
      <c r="H47" s="102"/>
      <c r="I47" s="95">
        <f t="shared" si="3"/>
        <v>42</v>
      </c>
      <c r="J47" s="96">
        <f t="shared" si="0"/>
        <v>2.1112216017746599E-2</v>
      </c>
      <c r="K47" s="97">
        <f t="shared" si="1"/>
        <v>0.85920303996251968</v>
      </c>
      <c r="L47" s="96">
        <v>-1.9593565896604104E-2</v>
      </c>
      <c r="M47" s="97">
        <f t="shared" si="2"/>
        <v>0.25044128158143553</v>
      </c>
      <c r="N47" s="99"/>
    </row>
    <row r="48" spans="2:14" x14ac:dyDescent="0.25">
      <c r="B48" s="92">
        <v>45200</v>
      </c>
      <c r="C48" s="93">
        <v>130.72999999999999</v>
      </c>
      <c r="D48" s="93">
        <v>131.26</v>
      </c>
      <c r="E48" s="93">
        <v>128.12</v>
      </c>
      <c r="F48" s="94">
        <v>3.3904009143253888E-3</v>
      </c>
      <c r="G48" s="94">
        <v>1.6458683065316136E-2</v>
      </c>
      <c r="H48" s="102"/>
      <c r="I48" s="95">
        <f t="shared" si="3"/>
        <v>43</v>
      </c>
      <c r="J48" s="96">
        <f t="shared" si="0"/>
        <v>4.4563964656165744E-3</v>
      </c>
      <c r="K48" s="97">
        <f t="shared" si="1"/>
        <v>0.52582062939730267</v>
      </c>
      <c r="L48" s="96">
        <v>-1.9215987701767911E-2</v>
      </c>
      <c r="M48" s="97">
        <f t="shared" si="2"/>
        <v>0.2335206388477617</v>
      </c>
      <c r="N48" s="99"/>
    </row>
    <row r="49" spans="2:14" x14ac:dyDescent="0.25">
      <c r="B49" s="92">
        <v>45170</v>
      </c>
      <c r="C49" s="93">
        <v>130.15</v>
      </c>
      <c r="D49" s="93">
        <v>133.41</v>
      </c>
      <c r="E49" s="93">
        <v>129.88999999999999</v>
      </c>
      <c r="F49" s="94">
        <v>3.3904009143253888E-3</v>
      </c>
      <c r="G49" s="94">
        <v>1.6458683065316136E-2</v>
      </c>
      <c r="H49" s="102"/>
      <c r="I49" s="95">
        <f t="shared" si="3"/>
        <v>44</v>
      </c>
      <c r="J49" s="96">
        <f t="shared" si="0"/>
        <v>4.0888751735843609E-3</v>
      </c>
      <c r="K49" s="97">
        <f t="shared" si="1"/>
        <v>0.51692524815929475</v>
      </c>
      <c r="L49" s="96">
        <v>-1.8941941268773799E-2</v>
      </c>
      <c r="M49" s="97">
        <f t="shared" si="2"/>
        <v>0.23690396818285619</v>
      </c>
      <c r="N49" s="99"/>
    </row>
    <row r="50" spans="2:14" x14ac:dyDescent="0.25">
      <c r="B50" s="92">
        <v>45078</v>
      </c>
      <c r="C50" s="93">
        <v>129.62</v>
      </c>
      <c r="D50" s="93">
        <v>130.29</v>
      </c>
      <c r="E50" s="93">
        <v>124.89</v>
      </c>
      <c r="F50" s="94">
        <v>3.3904009143253888E-3</v>
      </c>
      <c r="G50" s="94">
        <v>1.6458683065316136E-2</v>
      </c>
      <c r="H50" s="102"/>
      <c r="I50" s="95">
        <f t="shared" si="3"/>
        <v>45</v>
      </c>
      <c r="J50" s="96">
        <f t="shared" si="0"/>
        <v>3.6794112941929358E-2</v>
      </c>
      <c r="K50" s="97">
        <f t="shared" si="1"/>
        <v>0.9787988238468317</v>
      </c>
      <c r="L50" s="96">
        <v>-1.8929882171141554E-2</v>
      </c>
      <c r="M50" s="97">
        <f t="shared" si="2"/>
        <v>0.21957903372341775</v>
      </c>
      <c r="N50" s="99"/>
    </row>
    <row r="51" spans="2:14" x14ac:dyDescent="0.25">
      <c r="B51" s="92">
        <v>45047</v>
      </c>
      <c r="C51" s="93">
        <v>125.02</v>
      </c>
      <c r="D51" s="93">
        <v>127.77</v>
      </c>
      <c r="E51" s="93">
        <v>124.76</v>
      </c>
      <c r="F51" s="94">
        <v>3.3904009143253888E-3</v>
      </c>
      <c r="G51" s="94">
        <v>1.6458683065316136E-2</v>
      </c>
      <c r="H51" s="102"/>
      <c r="I51" s="95">
        <f t="shared" si="3"/>
        <v>46</v>
      </c>
      <c r="J51" s="96">
        <f t="shared" si="0"/>
        <v>-1.0604621715732843E-2</v>
      </c>
      <c r="K51" s="97">
        <f t="shared" si="1"/>
        <v>0.19757570656963336</v>
      </c>
      <c r="L51" s="96">
        <v>-1.8450816862789821E-2</v>
      </c>
      <c r="M51" s="97">
        <f t="shared" si="2"/>
        <v>0.24303415568436565</v>
      </c>
      <c r="N51" s="99"/>
    </row>
    <row r="52" spans="2:14" x14ac:dyDescent="0.25">
      <c r="B52" s="92">
        <v>45017</v>
      </c>
      <c r="C52" s="93">
        <v>126.36</v>
      </c>
      <c r="D52" s="93">
        <v>128.66</v>
      </c>
      <c r="E52" s="93">
        <v>125.08</v>
      </c>
      <c r="F52" s="94">
        <v>3.3904009143253888E-3</v>
      </c>
      <c r="G52" s="94">
        <v>1.6458683065316136E-2</v>
      </c>
      <c r="H52" s="102"/>
      <c r="I52" s="95">
        <f t="shared" si="3"/>
        <v>47</v>
      </c>
      <c r="J52" s="96">
        <f t="shared" si="0"/>
        <v>1.0314224034540631E-2</v>
      </c>
      <c r="K52" s="97">
        <f t="shared" si="1"/>
        <v>0.6630052685867992</v>
      </c>
      <c r="L52" s="96">
        <v>-1.8027723910076787E-2</v>
      </c>
      <c r="M52" s="97">
        <f t="shared" si="2"/>
        <v>0.15167582545515049</v>
      </c>
      <c r="N52" s="99"/>
    </row>
    <row r="53" spans="2:14" x14ac:dyDescent="0.25">
      <c r="B53" s="92">
        <v>44986</v>
      </c>
      <c r="C53" s="93">
        <v>125.07</v>
      </c>
      <c r="D53" s="93">
        <v>130.9</v>
      </c>
      <c r="E53" s="93">
        <v>124.17</v>
      </c>
      <c r="F53" s="94">
        <v>3.3904009143253888E-3</v>
      </c>
      <c r="G53" s="94">
        <v>1.6458683065316136E-2</v>
      </c>
      <c r="H53" s="102"/>
      <c r="I53" s="95">
        <f t="shared" si="3"/>
        <v>48</v>
      </c>
      <c r="J53" s="96">
        <f t="shared" si="0"/>
        <v>-3.7404756407296347E-2</v>
      </c>
      <c r="K53" s="97">
        <f t="shared" si="1"/>
        <v>6.5942091252888021E-3</v>
      </c>
      <c r="L53" s="96">
        <v>-1.8005354752342662E-2</v>
      </c>
      <c r="M53" s="97">
        <f t="shared" si="2"/>
        <v>9.6806027225031219E-2</v>
      </c>
      <c r="N53" s="99"/>
    </row>
    <row r="54" spans="2:14" x14ac:dyDescent="0.25">
      <c r="B54" s="92" t="s">
        <v>178</v>
      </c>
      <c r="C54" s="93">
        <v>129.93</v>
      </c>
      <c r="D54" s="93">
        <v>129.94999999999999</v>
      </c>
      <c r="E54" s="93">
        <v>127.43</v>
      </c>
      <c r="F54" s="94">
        <v>3.3904009143253888E-3</v>
      </c>
      <c r="G54" s="94">
        <v>1.6458683065316136E-2</v>
      </c>
      <c r="H54" s="102"/>
      <c r="I54" s="95">
        <f t="shared" si="3"/>
        <v>49</v>
      </c>
      <c r="J54" s="96">
        <f t="shared" si="0"/>
        <v>2.4689452974306914E-3</v>
      </c>
      <c r="K54" s="97">
        <f t="shared" si="1"/>
        <v>0.47767648518446143</v>
      </c>
      <c r="L54" s="96">
        <v>-1.7928802588996873E-2</v>
      </c>
      <c r="M54" s="97">
        <f t="shared" si="2"/>
        <v>9.7605537263325895E-2</v>
      </c>
      <c r="N54" s="99"/>
    </row>
    <row r="55" spans="2:14" x14ac:dyDescent="0.25">
      <c r="B55" s="92" t="s">
        <v>179</v>
      </c>
      <c r="C55" s="93">
        <v>129.61000000000001</v>
      </c>
      <c r="D55" s="93">
        <v>130.47999999999999</v>
      </c>
      <c r="E55" s="93">
        <v>127.73</v>
      </c>
      <c r="F55" s="94">
        <v>3.3904009143253888E-3</v>
      </c>
      <c r="G55" s="94">
        <v>1.6458683065316136E-2</v>
      </c>
      <c r="H55" s="102"/>
      <c r="I55" s="95">
        <f t="shared" si="3"/>
        <v>50</v>
      </c>
      <c r="J55" s="96">
        <f t="shared" si="0"/>
        <v>2.832434147889562E-2</v>
      </c>
      <c r="K55" s="97">
        <f t="shared" si="1"/>
        <v>0.93510637911278827</v>
      </c>
      <c r="L55" s="96">
        <v>-1.7775777690273942E-2</v>
      </c>
      <c r="M55" s="97">
        <f t="shared" si="2"/>
        <v>0.25159806410123803</v>
      </c>
      <c r="N55" s="99"/>
    </row>
    <row r="56" spans="2:14" x14ac:dyDescent="0.25">
      <c r="B56" s="92" t="s">
        <v>180</v>
      </c>
      <c r="C56" s="93">
        <v>126.04</v>
      </c>
      <c r="D56" s="93">
        <v>131.03</v>
      </c>
      <c r="E56" s="93">
        <v>125.87</v>
      </c>
      <c r="F56" s="99">
        <v>-2.1148897142979207E-3</v>
      </c>
      <c r="G56" s="99">
        <v>2.5967361226204404E-2</v>
      </c>
      <c r="H56" s="102"/>
      <c r="I56" s="95">
        <f t="shared" si="3"/>
        <v>51</v>
      </c>
      <c r="J56" s="96">
        <f t="shared" si="0"/>
        <v>-3.0685226486195427E-2</v>
      </c>
      <c r="K56" s="97">
        <f t="shared" si="1"/>
        <v>0.13561372246431994</v>
      </c>
      <c r="L56" s="96">
        <v>-1.7652764306498647E-2</v>
      </c>
      <c r="M56" s="97">
        <f t="shared" si="2"/>
        <v>0.10052868267754354</v>
      </c>
      <c r="N56" s="99"/>
    </row>
    <row r="57" spans="2:14" x14ac:dyDescent="0.25">
      <c r="B57" s="92" t="s">
        <v>181</v>
      </c>
      <c r="C57" s="93">
        <v>130.03</v>
      </c>
      <c r="D57" s="93">
        <v>131.41</v>
      </c>
      <c r="E57" s="93">
        <v>128.72</v>
      </c>
      <c r="F57" s="99">
        <v>-2.1148897142979207E-3</v>
      </c>
      <c r="G57" s="99">
        <v>2.5967361226204404E-2</v>
      </c>
      <c r="H57" s="102"/>
      <c r="I57" s="95">
        <f t="shared" si="3"/>
        <v>52</v>
      </c>
      <c r="J57" s="96">
        <f t="shared" si="0"/>
        <v>-1.3878355831943079E-2</v>
      </c>
      <c r="K57" s="97">
        <f t="shared" si="1"/>
        <v>0.3252708839527535</v>
      </c>
      <c r="L57" s="96">
        <v>-1.7542715534107245E-2</v>
      </c>
      <c r="M57" s="97">
        <f t="shared" si="2"/>
        <v>0.27621467618743545</v>
      </c>
      <c r="N57" s="99"/>
    </row>
    <row r="58" spans="2:14" x14ac:dyDescent="0.25">
      <c r="B58" s="92" t="s">
        <v>182</v>
      </c>
      <c r="C58" s="93">
        <v>131.86000000000001</v>
      </c>
      <c r="D58" s="93">
        <v>132.41999999999999</v>
      </c>
      <c r="E58" s="93">
        <v>129.63999999999999</v>
      </c>
      <c r="F58" s="99">
        <v>-2.1148897142979207E-3</v>
      </c>
      <c r="G58" s="99">
        <v>2.5967361226204404E-2</v>
      </c>
      <c r="H58" s="102"/>
      <c r="I58" s="95">
        <f t="shared" si="3"/>
        <v>53</v>
      </c>
      <c r="J58" s="96">
        <f t="shared" si="0"/>
        <v>-2.7981547303937981E-3</v>
      </c>
      <c r="K58" s="97">
        <f t="shared" si="1"/>
        <v>0.48950406046633377</v>
      </c>
      <c r="L58" s="96">
        <v>-1.5909597799420028E-2</v>
      </c>
      <c r="M58" s="97">
        <f t="shared" si="2"/>
        <v>0.2976288122084626</v>
      </c>
      <c r="N58" s="99"/>
    </row>
    <row r="59" spans="2:14" x14ac:dyDescent="0.25">
      <c r="B59" s="92" t="s">
        <v>183</v>
      </c>
      <c r="C59" s="93">
        <v>132.22999999999999</v>
      </c>
      <c r="D59" s="93">
        <v>134.56</v>
      </c>
      <c r="E59" s="93">
        <v>130.30000000000001</v>
      </c>
      <c r="F59" s="99">
        <v>-2.1148897142979207E-3</v>
      </c>
      <c r="G59" s="99">
        <v>2.5967361226204404E-2</v>
      </c>
      <c r="H59" s="102"/>
      <c r="I59" s="95">
        <f t="shared" si="3"/>
        <v>54</v>
      </c>
      <c r="J59" s="96">
        <f t="shared" si="0"/>
        <v>-2.3772609819121437E-2</v>
      </c>
      <c r="K59" s="97">
        <f t="shared" si="1"/>
        <v>0.2021302836007591</v>
      </c>
      <c r="L59" s="96">
        <v>-1.5535849316010153E-2</v>
      </c>
      <c r="M59" s="97">
        <f t="shared" si="2"/>
        <v>0.30263408022371185</v>
      </c>
      <c r="N59" s="99"/>
    </row>
    <row r="60" spans="2:14" x14ac:dyDescent="0.25">
      <c r="B60" s="92" t="s">
        <v>184</v>
      </c>
      <c r="C60" s="93">
        <v>135.44999999999999</v>
      </c>
      <c r="D60" s="93">
        <v>136.81</v>
      </c>
      <c r="E60" s="93">
        <v>132.75</v>
      </c>
      <c r="F60" s="99">
        <v>-2.1148897142979207E-3</v>
      </c>
      <c r="G60" s="99">
        <v>2.5967361226204404E-2</v>
      </c>
      <c r="H60" s="102"/>
      <c r="I60" s="95">
        <f t="shared" si="3"/>
        <v>55</v>
      </c>
      <c r="J60" s="96">
        <f t="shared" si="0"/>
        <v>2.3809523809523725E-2</v>
      </c>
      <c r="K60" s="97">
        <f t="shared" si="1"/>
        <v>0.84094421709833722</v>
      </c>
      <c r="L60" s="96">
        <v>-1.5410299216643164E-2</v>
      </c>
      <c r="M60" s="97">
        <f t="shared" si="2"/>
        <v>0.30432388020214196</v>
      </c>
      <c r="N60" s="99"/>
    </row>
    <row r="61" spans="2:14" x14ac:dyDescent="0.25">
      <c r="B61" s="92" t="s">
        <v>185</v>
      </c>
      <c r="C61" s="93">
        <v>132.30000000000001</v>
      </c>
      <c r="D61" s="93">
        <v>133.25</v>
      </c>
      <c r="E61" s="93">
        <v>129.88999999999999</v>
      </c>
      <c r="F61" s="99">
        <v>-2.1148897142979207E-3</v>
      </c>
      <c r="G61" s="99">
        <v>2.5967361226204404E-2</v>
      </c>
      <c r="H61" s="102"/>
      <c r="I61" s="95">
        <f t="shared" si="3"/>
        <v>56</v>
      </c>
      <c r="J61" s="96">
        <f t="shared" si="0"/>
        <v>-5.2882072977256112E-4</v>
      </c>
      <c r="K61" s="97">
        <f t="shared" si="1"/>
        <v>0.52435198403021555</v>
      </c>
      <c r="L61" s="96">
        <v>-1.5305490147477951E-2</v>
      </c>
      <c r="M61" s="97">
        <f t="shared" si="2"/>
        <v>0.27420741052916781</v>
      </c>
      <c r="N61" s="99"/>
    </row>
    <row r="62" spans="2:14" x14ac:dyDescent="0.25">
      <c r="B62" s="92" t="s">
        <v>186</v>
      </c>
      <c r="C62" s="93">
        <v>132.37</v>
      </c>
      <c r="D62" s="93">
        <v>135.19999999999999</v>
      </c>
      <c r="E62" s="93">
        <v>131.32</v>
      </c>
      <c r="F62" s="99">
        <v>-2.1148897142979207E-3</v>
      </c>
      <c r="G62" s="99">
        <v>2.5967361226204404E-2</v>
      </c>
      <c r="H62" s="102"/>
      <c r="I62" s="95">
        <f t="shared" si="3"/>
        <v>57</v>
      </c>
      <c r="J62" s="96">
        <f t="shared" si="0"/>
        <v>-1.5909597799420028E-2</v>
      </c>
      <c r="K62" s="97">
        <f t="shared" si="1"/>
        <v>0.2976288122084626</v>
      </c>
      <c r="L62" s="96">
        <v>-1.5123739688359339E-2</v>
      </c>
      <c r="M62" s="97">
        <f t="shared" si="2"/>
        <v>0.27711354799679822</v>
      </c>
      <c r="N62" s="99"/>
    </row>
    <row r="63" spans="2:14" x14ac:dyDescent="0.25">
      <c r="B63" s="92" t="s">
        <v>187</v>
      </c>
      <c r="C63" s="93">
        <v>134.51</v>
      </c>
      <c r="D63" s="93">
        <v>137.65</v>
      </c>
      <c r="E63" s="93">
        <v>133.72999999999999</v>
      </c>
      <c r="F63" s="99">
        <v>-2.1148897142979207E-3</v>
      </c>
      <c r="G63" s="99">
        <v>2.5967361226204404E-2</v>
      </c>
      <c r="H63" s="102"/>
      <c r="I63" s="95">
        <f t="shared" si="3"/>
        <v>58</v>
      </c>
      <c r="J63" s="96">
        <f t="shared" si="0"/>
        <v>-1.4578754578754682E-2</v>
      </c>
      <c r="K63" s="97">
        <f t="shared" si="1"/>
        <v>0.31562011134926593</v>
      </c>
      <c r="L63" s="96">
        <v>-1.510192362905538E-2</v>
      </c>
      <c r="M63" s="97">
        <f t="shared" si="2"/>
        <v>0.27746339101960332</v>
      </c>
      <c r="N63" s="99"/>
    </row>
    <row r="64" spans="2:14" x14ac:dyDescent="0.25">
      <c r="B64" s="92" t="s">
        <v>188</v>
      </c>
      <c r="C64" s="93">
        <v>136.5</v>
      </c>
      <c r="D64" s="93">
        <v>141.80000000000001</v>
      </c>
      <c r="E64" s="93">
        <v>136.03</v>
      </c>
      <c r="F64" s="99">
        <v>-2.1148897142979207E-3</v>
      </c>
      <c r="G64" s="99">
        <v>2.5967361226204404E-2</v>
      </c>
      <c r="H64" s="102"/>
      <c r="I64" s="95">
        <f t="shared" si="3"/>
        <v>59</v>
      </c>
      <c r="J64" s="96">
        <f t="shared" si="0"/>
        <v>-4.6854269953215621E-2</v>
      </c>
      <c r="K64" s="97">
        <f t="shared" si="1"/>
        <v>4.2452561357692639E-2</v>
      </c>
      <c r="L64" s="96">
        <v>-1.4914633348596884E-2</v>
      </c>
      <c r="M64" s="97">
        <f t="shared" si="2"/>
        <v>0.13303017198995573</v>
      </c>
      <c r="N64" s="99"/>
    </row>
    <row r="65" spans="2:14" x14ac:dyDescent="0.25">
      <c r="B65" s="92" t="s">
        <v>189</v>
      </c>
      <c r="C65" s="93">
        <v>143.21</v>
      </c>
      <c r="D65" s="93">
        <v>146.66</v>
      </c>
      <c r="E65" s="93">
        <v>141.16</v>
      </c>
      <c r="F65" s="99">
        <v>-2.1148897142979207E-3</v>
      </c>
      <c r="G65" s="99">
        <v>2.5967361226204404E-2</v>
      </c>
      <c r="H65" s="102"/>
      <c r="I65" s="95">
        <f t="shared" si="3"/>
        <v>60</v>
      </c>
      <c r="J65" s="96">
        <f t="shared" si="0"/>
        <v>-1.5535849316010153E-2</v>
      </c>
      <c r="K65" s="97">
        <f t="shared" si="1"/>
        <v>0.30263408022371185</v>
      </c>
      <c r="L65" s="96">
        <v>-1.4757889009793135E-2</v>
      </c>
      <c r="M65" s="97">
        <f t="shared" si="2"/>
        <v>0.19135385589996454</v>
      </c>
      <c r="N65" s="99"/>
    </row>
    <row r="66" spans="2:14" x14ac:dyDescent="0.25">
      <c r="B66" s="92" t="s">
        <v>190</v>
      </c>
      <c r="C66" s="93">
        <v>145.47</v>
      </c>
      <c r="D66" s="93">
        <v>149.97</v>
      </c>
      <c r="E66" s="93">
        <v>144.24</v>
      </c>
      <c r="F66" s="99">
        <v>-2.1148897142979207E-3</v>
      </c>
      <c r="G66" s="99">
        <v>2.5967361226204404E-2</v>
      </c>
      <c r="H66" s="102"/>
      <c r="I66" s="95">
        <f t="shared" si="3"/>
        <v>61</v>
      </c>
      <c r="J66" s="96">
        <f t="shared" si="0"/>
        <v>6.782476295937423E-3</v>
      </c>
      <c r="K66" s="97">
        <f t="shared" si="1"/>
        <v>0.6340640338516188</v>
      </c>
      <c r="L66" s="96">
        <v>-1.4578754578754682E-2</v>
      </c>
      <c r="M66" s="97">
        <f t="shared" si="2"/>
        <v>0.31562011134926593</v>
      </c>
      <c r="N66" s="99"/>
    </row>
    <row r="67" spans="2:14" x14ac:dyDescent="0.25">
      <c r="B67" s="92">
        <v>44907</v>
      </c>
      <c r="C67" s="93">
        <v>144.49</v>
      </c>
      <c r="D67" s="93">
        <v>144.5</v>
      </c>
      <c r="E67" s="93">
        <v>141.06</v>
      </c>
      <c r="F67" s="99">
        <v>-2.1148897142979207E-3</v>
      </c>
      <c r="G67" s="99">
        <v>2.5967361226204404E-2</v>
      </c>
      <c r="H67" s="102"/>
      <c r="I67" s="95">
        <f t="shared" si="3"/>
        <v>62</v>
      </c>
      <c r="J67" s="96">
        <f t="shared" si="0"/>
        <v>1.6389983117613971E-2</v>
      </c>
      <c r="K67" s="97">
        <f t="shared" si="1"/>
        <v>0.76195967534912667</v>
      </c>
      <c r="L67" s="96">
        <v>-1.4496522134824219E-2</v>
      </c>
      <c r="M67" s="97">
        <f t="shared" si="2"/>
        <v>0.13856762234731818</v>
      </c>
      <c r="N67" s="99"/>
    </row>
    <row r="68" spans="2:14" x14ac:dyDescent="0.25">
      <c r="B68" s="92">
        <v>44816</v>
      </c>
      <c r="C68" s="93">
        <v>142.16</v>
      </c>
      <c r="D68" s="93">
        <v>145.57</v>
      </c>
      <c r="E68" s="93">
        <v>140.9</v>
      </c>
      <c r="F68" s="99">
        <v>-2.1148897142979207E-3</v>
      </c>
      <c r="G68" s="99">
        <v>2.5967361226204404E-2</v>
      </c>
      <c r="H68" s="102"/>
      <c r="I68" s="95">
        <f t="shared" si="3"/>
        <v>63</v>
      </c>
      <c r="J68" s="96">
        <f t="shared" si="0"/>
        <v>-3.4349807220470652E-3</v>
      </c>
      <c r="K68" s="97">
        <f t="shared" si="1"/>
        <v>0.47972788367595753</v>
      </c>
      <c r="L68" s="96">
        <v>-1.4245980598331154E-2</v>
      </c>
      <c r="M68" s="97">
        <f t="shared" si="2"/>
        <v>0.14196001304200612</v>
      </c>
      <c r="N68" s="99"/>
    </row>
    <row r="69" spans="2:14" x14ac:dyDescent="0.25">
      <c r="B69" s="92">
        <v>44785</v>
      </c>
      <c r="C69" s="93">
        <v>142.65</v>
      </c>
      <c r="D69" s="93">
        <v>143.52000000000001</v>
      </c>
      <c r="E69" s="93">
        <v>141.1</v>
      </c>
      <c r="F69" s="99">
        <v>-2.1148897142979207E-3</v>
      </c>
      <c r="G69" s="99">
        <v>2.5967361226204404E-2</v>
      </c>
      <c r="H69" s="102"/>
      <c r="I69" s="95">
        <f t="shared" si="3"/>
        <v>64</v>
      </c>
      <c r="J69" s="96">
        <f t="shared" si="0"/>
        <v>1.2132822477650018E-2</v>
      </c>
      <c r="K69" s="97">
        <f t="shared" si="1"/>
        <v>0.70838667585143689</v>
      </c>
      <c r="L69" s="96">
        <v>-1.3878743608473409E-2</v>
      </c>
      <c r="M69" s="97">
        <f t="shared" si="2"/>
        <v>0.14703333464423729</v>
      </c>
      <c r="N69" s="99"/>
    </row>
    <row r="70" spans="2:14" x14ac:dyDescent="0.25">
      <c r="B70" s="92">
        <v>44754</v>
      </c>
      <c r="C70" s="93">
        <v>140.94</v>
      </c>
      <c r="D70" s="93">
        <v>143.37</v>
      </c>
      <c r="E70" s="93">
        <v>140</v>
      </c>
      <c r="F70" s="99">
        <v>-2.1148897142979207E-3</v>
      </c>
      <c r="G70" s="99">
        <v>2.5967361226204404E-2</v>
      </c>
      <c r="H70" s="102"/>
      <c r="I70" s="95">
        <f t="shared" si="3"/>
        <v>65</v>
      </c>
      <c r="J70" s="96">
        <f t="shared" si="0"/>
        <v>-1.3784899587152788E-2</v>
      </c>
      <c r="K70" s="97">
        <f t="shared" si="1"/>
        <v>0.32656770855632428</v>
      </c>
      <c r="L70" s="96">
        <v>-1.3878355831943079E-2</v>
      </c>
      <c r="M70" s="97">
        <f t="shared" si="2"/>
        <v>0.3252708839527535</v>
      </c>
      <c r="N70" s="99"/>
    </row>
    <row r="71" spans="2:14" x14ac:dyDescent="0.25">
      <c r="B71" s="92">
        <v>44724</v>
      </c>
      <c r="C71" s="93">
        <v>142.91</v>
      </c>
      <c r="D71" s="93">
        <v>147.30000000000001</v>
      </c>
      <c r="E71" s="93">
        <v>141.91999999999999</v>
      </c>
      <c r="F71" s="99">
        <v>-2.1148897142979207E-3</v>
      </c>
      <c r="G71" s="99">
        <v>2.5967361226204404E-2</v>
      </c>
      <c r="H71" s="102"/>
      <c r="I71" s="95">
        <f t="shared" si="3"/>
        <v>66</v>
      </c>
      <c r="J71" s="96">
        <f t="shared" ref="J71:J134" si="4">C71/C72-1</f>
        <v>-2.5369978858350906E-2</v>
      </c>
      <c r="K71" s="97">
        <f t="shared" ref="K71:K134" si="5">_xlfn.NORM.S.DIST((J71-F71)/G71,1)</f>
        <v>0.18524638168495244</v>
      </c>
      <c r="L71" s="96">
        <v>-1.3784899587152788E-2</v>
      </c>
      <c r="M71" s="97">
        <f t="shared" ref="M71:M134" si="6">VLOOKUP(L71,J$6:K$255,2,0)</f>
        <v>0.32656770855632428</v>
      </c>
      <c r="N71" s="99"/>
    </row>
    <row r="72" spans="2:14" x14ac:dyDescent="0.25">
      <c r="B72" s="92">
        <v>44693</v>
      </c>
      <c r="C72" s="93">
        <v>146.63</v>
      </c>
      <c r="D72" s="93">
        <v>150.91999999999999</v>
      </c>
      <c r="E72" s="93">
        <v>145.77000000000001</v>
      </c>
      <c r="F72" s="99">
        <v>-2.1148897142979207E-3</v>
      </c>
      <c r="G72" s="99">
        <v>2.5967361226204404E-2</v>
      </c>
      <c r="H72" s="102"/>
      <c r="I72" s="95">
        <f t="shared" ref="I72:I135" si="7">I71+1</f>
        <v>67</v>
      </c>
      <c r="J72" s="96">
        <f t="shared" si="4"/>
        <v>-7.983221703538379E-3</v>
      </c>
      <c r="K72" s="97">
        <f t="shared" si="5"/>
        <v>0.41060507784196693</v>
      </c>
      <c r="L72" s="96">
        <v>-1.369025791468037E-2</v>
      </c>
      <c r="M72" s="97">
        <f t="shared" si="6"/>
        <v>0.30054787989802767</v>
      </c>
      <c r="N72" s="99"/>
    </row>
    <row r="73" spans="2:14" x14ac:dyDescent="0.25">
      <c r="B73" s="92">
        <v>44604</v>
      </c>
      <c r="C73" s="93">
        <v>147.81</v>
      </c>
      <c r="D73" s="93">
        <v>148</v>
      </c>
      <c r="E73" s="93">
        <v>145.65</v>
      </c>
      <c r="F73" s="99">
        <v>-2.1148897142979207E-3</v>
      </c>
      <c r="G73" s="99">
        <v>2.5967361226204404E-2</v>
      </c>
      <c r="H73" s="102"/>
      <c r="I73" s="95">
        <f t="shared" si="7"/>
        <v>68</v>
      </c>
      <c r="J73" s="96">
        <f t="shared" si="4"/>
        <v>-3.3713168363562751E-3</v>
      </c>
      <c r="K73" s="97">
        <f t="shared" si="5"/>
        <v>0.48070476280815666</v>
      </c>
      <c r="L73" s="96">
        <v>-1.361104076981523E-2</v>
      </c>
      <c r="M73" s="97">
        <f t="shared" si="6"/>
        <v>0.30186860663080889</v>
      </c>
      <c r="N73" s="99"/>
    </row>
    <row r="74" spans="2:14" x14ac:dyDescent="0.25">
      <c r="B74" s="92">
        <v>44573</v>
      </c>
      <c r="C74" s="93">
        <v>148.31</v>
      </c>
      <c r="D74" s="93">
        <v>149.13</v>
      </c>
      <c r="E74" s="93">
        <v>146.61000000000001</v>
      </c>
      <c r="F74" s="99">
        <v>-2.1148897142979207E-3</v>
      </c>
      <c r="G74" s="99">
        <v>2.5967361226204404E-2</v>
      </c>
      <c r="H74" s="102"/>
      <c r="I74" s="95">
        <f t="shared" si="7"/>
        <v>69</v>
      </c>
      <c r="J74" s="96">
        <f t="shared" si="4"/>
        <v>1.8915084780111169E-3</v>
      </c>
      <c r="K74" s="97">
        <f t="shared" si="5"/>
        <v>0.56130785032825714</v>
      </c>
      <c r="L74" s="96">
        <v>-1.2651555086979349E-2</v>
      </c>
      <c r="M74" s="97">
        <f t="shared" si="6"/>
        <v>0.31806779983348576</v>
      </c>
      <c r="N74" s="99"/>
    </row>
    <row r="75" spans="2:14" x14ac:dyDescent="0.25">
      <c r="B75" s="92" t="s">
        <v>191</v>
      </c>
      <c r="C75" s="93">
        <v>148.03</v>
      </c>
      <c r="D75" s="93">
        <v>148.72</v>
      </c>
      <c r="E75" s="93">
        <v>140.55000000000001</v>
      </c>
      <c r="F75" s="99">
        <v>-2.1148897142979207E-3</v>
      </c>
      <c r="G75" s="99">
        <v>2.5967361226204404E-2</v>
      </c>
      <c r="H75" s="102"/>
      <c r="I75" s="95">
        <f t="shared" si="7"/>
        <v>70</v>
      </c>
      <c r="J75" s="96">
        <f t="shared" si="4"/>
        <v>4.8593893886803352E-2</v>
      </c>
      <c r="K75" s="97">
        <f t="shared" si="5"/>
        <v>0.97457771298945373</v>
      </c>
      <c r="L75" s="96">
        <v>-1.1908911351225626E-2</v>
      </c>
      <c r="M75" s="97">
        <f t="shared" si="6"/>
        <v>0.33218663098522117</v>
      </c>
      <c r="N75" s="99"/>
    </row>
    <row r="76" spans="2:14" x14ac:dyDescent="0.25">
      <c r="B76" s="92" t="s">
        <v>192</v>
      </c>
      <c r="C76" s="93">
        <v>141.16999999999999</v>
      </c>
      <c r="D76" s="93">
        <v>144.81</v>
      </c>
      <c r="E76" s="93">
        <v>140.36000000000001</v>
      </c>
      <c r="F76" s="99">
        <v>-2.1148897142979207E-3</v>
      </c>
      <c r="G76" s="99">
        <v>2.5967361226204404E-2</v>
      </c>
      <c r="H76" s="102"/>
      <c r="I76" s="95">
        <f t="shared" si="7"/>
        <v>71</v>
      </c>
      <c r="J76" s="96">
        <f t="shared" si="4"/>
        <v>-2.1148245735681637E-2</v>
      </c>
      <c r="K76" s="97">
        <f t="shared" si="5"/>
        <v>0.23178766752453916</v>
      </c>
      <c r="L76" s="96">
        <v>-1.0960162761698644E-2</v>
      </c>
      <c r="M76" s="97">
        <f t="shared" si="6"/>
        <v>0.34747308926052101</v>
      </c>
      <c r="N76" s="99"/>
    </row>
    <row r="77" spans="2:14" x14ac:dyDescent="0.25">
      <c r="B77" s="92" t="s">
        <v>193</v>
      </c>
      <c r="C77" s="93">
        <v>144.22</v>
      </c>
      <c r="D77" s="93">
        <v>146.63999999999999</v>
      </c>
      <c r="E77" s="93">
        <v>143.38</v>
      </c>
      <c r="F77" s="99">
        <v>-2.1148897142979207E-3</v>
      </c>
      <c r="G77" s="99">
        <v>2.5967361226204404E-2</v>
      </c>
      <c r="H77" s="102"/>
      <c r="I77" s="95">
        <f t="shared" si="7"/>
        <v>72</v>
      </c>
      <c r="J77" s="96">
        <f t="shared" si="4"/>
        <v>-2.6264263047734882E-2</v>
      </c>
      <c r="K77" s="97">
        <f t="shared" si="5"/>
        <v>0.17618826000220617</v>
      </c>
      <c r="L77" s="96">
        <v>-1.0672286044456691E-2</v>
      </c>
      <c r="M77" s="97">
        <f t="shared" si="6"/>
        <v>0.3504054528785111</v>
      </c>
      <c r="N77" s="99"/>
    </row>
    <row r="78" spans="2:14" x14ac:dyDescent="0.25">
      <c r="B78" s="92" t="s">
        <v>194</v>
      </c>
      <c r="C78" s="93">
        <v>148.11000000000001</v>
      </c>
      <c r="D78" s="93">
        <v>148.88</v>
      </c>
      <c r="E78" s="93">
        <v>147.12</v>
      </c>
      <c r="F78" s="99">
        <v>-2.1148897142979207E-3</v>
      </c>
      <c r="G78" s="99">
        <v>2.5967361226204404E-2</v>
      </c>
      <c r="H78" s="102"/>
      <c r="I78" s="95">
        <f t="shared" si="7"/>
        <v>73</v>
      </c>
      <c r="J78" s="96">
        <f t="shared" si="4"/>
        <v>-1.9593565896604104E-2</v>
      </c>
      <c r="K78" s="97">
        <f t="shared" si="5"/>
        <v>0.25044128158143553</v>
      </c>
      <c r="L78" s="96">
        <v>-1.0634950600969084E-2</v>
      </c>
      <c r="M78" s="97">
        <f t="shared" si="6"/>
        <v>0.35324078807332282</v>
      </c>
      <c r="N78" s="99"/>
    </row>
    <row r="79" spans="2:14" x14ac:dyDescent="0.25">
      <c r="B79" s="92" t="s">
        <v>195</v>
      </c>
      <c r="C79" s="93">
        <v>151.07</v>
      </c>
      <c r="D79" s="93">
        <v>151.83000000000001</v>
      </c>
      <c r="E79" s="93">
        <v>149.34</v>
      </c>
      <c r="F79" s="99">
        <v>-2.1148897142979207E-3</v>
      </c>
      <c r="G79" s="99">
        <v>2.5967361226204404E-2</v>
      </c>
      <c r="H79" s="102"/>
      <c r="I79" s="95">
        <f t="shared" si="7"/>
        <v>74</v>
      </c>
      <c r="J79" s="96">
        <f t="shared" si="4"/>
        <v>5.9262218670927957E-3</v>
      </c>
      <c r="K79" s="97">
        <f t="shared" si="5"/>
        <v>0.62159109478511088</v>
      </c>
      <c r="L79" s="96">
        <v>-1.0604621715732843E-2</v>
      </c>
      <c r="M79" s="97">
        <f t="shared" si="6"/>
        <v>0.19757570656963336</v>
      </c>
      <c r="N79" s="99"/>
    </row>
    <row r="80" spans="2:14" x14ac:dyDescent="0.25">
      <c r="B80" s="92" t="s">
        <v>196</v>
      </c>
      <c r="C80" s="93">
        <v>150.18</v>
      </c>
      <c r="D80" s="93">
        <v>150.41999999999999</v>
      </c>
      <c r="E80" s="93">
        <v>146.93</v>
      </c>
      <c r="F80" s="99">
        <v>-2.1148897142979207E-3</v>
      </c>
      <c r="G80" s="99">
        <v>2.5967361226204404E-2</v>
      </c>
      <c r="H80" s="102"/>
      <c r="I80" s="95">
        <f t="shared" si="7"/>
        <v>75</v>
      </c>
      <c r="J80" s="96">
        <f t="shared" si="4"/>
        <v>1.466117154246338E-2</v>
      </c>
      <c r="K80" s="97">
        <f t="shared" si="5"/>
        <v>0.74087461141546207</v>
      </c>
      <c r="L80" s="96">
        <v>-1.0429408356402492E-2</v>
      </c>
      <c r="M80" s="97">
        <f t="shared" si="6"/>
        <v>0.20054762491381842</v>
      </c>
      <c r="N80" s="99"/>
    </row>
    <row r="81" spans="2:14" x14ac:dyDescent="0.25">
      <c r="B81" s="92" t="s">
        <v>197</v>
      </c>
      <c r="C81" s="93">
        <v>148.01</v>
      </c>
      <c r="D81" s="93">
        <v>150.37</v>
      </c>
      <c r="E81" s="93">
        <v>147.72</v>
      </c>
      <c r="F81" s="99">
        <v>-2.1148897142979207E-3</v>
      </c>
      <c r="G81" s="99">
        <v>2.5967361226204404E-2</v>
      </c>
      <c r="H81" s="102"/>
      <c r="I81" s="95">
        <f t="shared" si="7"/>
        <v>76</v>
      </c>
      <c r="J81" s="96">
        <f t="shared" si="4"/>
        <v>-2.1680216802168029E-2</v>
      </c>
      <c r="K81" s="97">
        <f t="shared" si="5"/>
        <v>0.22558724277397535</v>
      </c>
      <c r="L81" s="96">
        <v>-1.0254949437402017E-2</v>
      </c>
      <c r="M81" s="97">
        <f t="shared" si="6"/>
        <v>0.36002305271127366</v>
      </c>
      <c r="N81" s="99"/>
    </row>
    <row r="82" spans="2:14" x14ac:dyDescent="0.25">
      <c r="B82" s="92" t="s">
        <v>198</v>
      </c>
      <c r="C82" s="93">
        <v>151.29</v>
      </c>
      <c r="D82" s="93">
        <v>152.69999999999999</v>
      </c>
      <c r="E82" s="93">
        <v>149.97</v>
      </c>
      <c r="F82" s="99">
        <v>-2.1148897142979207E-3</v>
      </c>
      <c r="G82" s="99">
        <v>2.5967361226204404E-2</v>
      </c>
      <c r="H82" s="102"/>
      <c r="I82" s="95">
        <f t="shared" si="7"/>
        <v>77</v>
      </c>
      <c r="J82" s="96">
        <f t="shared" si="4"/>
        <v>3.781847133757843E-3</v>
      </c>
      <c r="K82" s="97">
        <f t="shared" si="5"/>
        <v>0.58982025724144116</v>
      </c>
      <c r="L82" s="96">
        <v>-9.6178507309566674E-3</v>
      </c>
      <c r="M82" s="97">
        <f t="shared" si="6"/>
        <v>0.3714925151718097</v>
      </c>
      <c r="N82" s="99"/>
    </row>
    <row r="83" spans="2:14" x14ac:dyDescent="0.25">
      <c r="B83" s="92" t="s">
        <v>199</v>
      </c>
      <c r="C83" s="93">
        <v>150.72</v>
      </c>
      <c r="D83" s="93">
        <v>151.47999999999999</v>
      </c>
      <c r="E83" s="93">
        <v>146.15</v>
      </c>
      <c r="F83" s="99">
        <v>-2.1148897142979207E-3</v>
      </c>
      <c r="G83" s="99">
        <v>2.5967361226204404E-2</v>
      </c>
      <c r="H83" s="102"/>
      <c r="I83" s="95">
        <f t="shared" si="7"/>
        <v>78</v>
      </c>
      <c r="J83" s="96">
        <f t="shared" si="4"/>
        <v>1.2971301834800775E-2</v>
      </c>
      <c r="K83" s="97">
        <f t="shared" si="5"/>
        <v>0.71936880317176921</v>
      </c>
      <c r="L83" s="96">
        <v>-9.4856379425516391E-3</v>
      </c>
      <c r="M83" s="97">
        <f t="shared" si="6"/>
        <v>0.38826395521984314</v>
      </c>
      <c r="N83" s="99"/>
    </row>
    <row r="84" spans="2:14" x14ac:dyDescent="0.25">
      <c r="B84" s="92" t="s">
        <v>200</v>
      </c>
      <c r="C84" s="93">
        <v>148.79</v>
      </c>
      <c r="D84" s="93">
        <v>149.87</v>
      </c>
      <c r="E84" s="93">
        <v>147.29</v>
      </c>
      <c r="F84" s="99">
        <v>-2.1148897142979207E-3</v>
      </c>
      <c r="G84" s="99">
        <v>2.5967361226204404E-2</v>
      </c>
      <c r="H84" s="102"/>
      <c r="I84" s="95">
        <f t="shared" si="7"/>
        <v>79</v>
      </c>
      <c r="J84" s="96">
        <f t="shared" si="4"/>
        <v>-8.3311117035457238E-3</v>
      </c>
      <c r="K84" s="97">
        <f t="shared" si="5"/>
        <v>0.405403153551398</v>
      </c>
      <c r="L84" s="96">
        <v>-9.2873506284441021E-3</v>
      </c>
      <c r="M84" s="97">
        <f t="shared" si="6"/>
        <v>0.2704898195465637</v>
      </c>
      <c r="N84" s="99"/>
    </row>
    <row r="85" spans="2:14" x14ac:dyDescent="0.25">
      <c r="B85" s="92" t="s">
        <v>201</v>
      </c>
      <c r="C85" s="93">
        <v>150.04</v>
      </c>
      <c r="D85" s="93">
        <v>153.59</v>
      </c>
      <c r="E85" s="93">
        <v>148.56</v>
      </c>
      <c r="F85" s="99">
        <v>-2.1148897142979207E-3</v>
      </c>
      <c r="G85" s="99">
        <v>2.5967361226204404E-2</v>
      </c>
      <c r="H85" s="102"/>
      <c r="I85" s="95">
        <f t="shared" si="7"/>
        <v>80</v>
      </c>
      <c r="J85" s="96">
        <f t="shared" si="4"/>
        <v>1.1869436201780381E-2</v>
      </c>
      <c r="K85" s="97">
        <f t="shared" si="5"/>
        <v>0.70489603320577832</v>
      </c>
      <c r="L85" s="96">
        <v>-8.826413860738791E-3</v>
      </c>
      <c r="M85" s="97">
        <f t="shared" si="6"/>
        <v>0.27783285594536633</v>
      </c>
      <c r="N85" s="99"/>
    </row>
    <row r="86" spans="2:14" x14ac:dyDescent="0.25">
      <c r="B86" s="92" t="s">
        <v>202</v>
      </c>
      <c r="C86" s="93">
        <v>148.28</v>
      </c>
      <c r="D86" s="93">
        <v>150.28</v>
      </c>
      <c r="E86" s="93">
        <v>147.43</v>
      </c>
      <c r="F86" s="99">
        <v>-2.1148897142979207E-3</v>
      </c>
      <c r="G86" s="99">
        <v>2.5967361226204404E-2</v>
      </c>
      <c r="H86" s="102"/>
      <c r="I86" s="95">
        <f t="shared" si="7"/>
        <v>81</v>
      </c>
      <c r="J86" s="96">
        <f t="shared" si="4"/>
        <v>-9.4856379425516391E-3</v>
      </c>
      <c r="K86" s="97">
        <f t="shared" si="5"/>
        <v>0.38826395521984314</v>
      </c>
      <c r="L86" s="96">
        <v>-8.3311117035457238E-3</v>
      </c>
      <c r="M86" s="97">
        <f t="shared" si="6"/>
        <v>0.405403153551398</v>
      </c>
      <c r="N86" s="99"/>
    </row>
    <row r="87" spans="2:14" x14ac:dyDescent="0.25">
      <c r="B87" s="92">
        <v>44876</v>
      </c>
      <c r="C87" s="93">
        <v>149.69999999999999</v>
      </c>
      <c r="D87" s="93">
        <v>150.01</v>
      </c>
      <c r="E87" s="93">
        <v>144.37</v>
      </c>
      <c r="F87" s="99">
        <v>-2.1148897142979207E-3</v>
      </c>
      <c r="G87" s="99">
        <v>2.5967361226204404E-2</v>
      </c>
      <c r="H87" s="102"/>
      <c r="I87" s="95">
        <f t="shared" si="7"/>
        <v>82</v>
      </c>
      <c r="J87" s="96">
        <f t="shared" si="4"/>
        <v>1.9268741063525496E-2</v>
      </c>
      <c r="K87" s="97">
        <f t="shared" si="5"/>
        <v>0.79488276517813239</v>
      </c>
      <c r="L87" s="96">
        <v>-8.2151338168281463E-3</v>
      </c>
      <c r="M87" s="97">
        <f t="shared" si="6"/>
        <v>0.39713761258971686</v>
      </c>
      <c r="N87" s="99"/>
    </row>
    <row r="88" spans="2:14" x14ac:dyDescent="0.25">
      <c r="B88" s="92">
        <v>44845</v>
      </c>
      <c r="C88" s="93">
        <v>146.87</v>
      </c>
      <c r="D88" s="93">
        <v>146.87</v>
      </c>
      <c r="E88" s="93">
        <v>139.5</v>
      </c>
      <c r="F88" s="99">
        <v>-2.1148897142979207E-3</v>
      </c>
      <c r="G88" s="99">
        <v>2.5967361226204404E-2</v>
      </c>
      <c r="H88" s="102"/>
      <c r="I88" s="95">
        <f t="shared" si="7"/>
        <v>83</v>
      </c>
      <c r="J88" s="96">
        <f t="shared" si="4"/>
        <v>8.897456810261728E-2</v>
      </c>
      <c r="K88" s="97">
        <f t="shared" si="5"/>
        <v>0.9997741232448073</v>
      </c>
      <c r="L88" s="96">
        <v>-8.1107177341486203E-3</v>
      </c>
      <c r="M88" s="97">
        <f t="shared" si="6"/>
        <v>0.28942374578063335</v>
      </c>
      <c r="N88" s="99"/>
    </row>
    <row r="89" spans="2:14" x14ac:dyDescent="0.25">
      <c r="B89" s="92">
        <v>44815</v>
      </c>
      <c r="C89" s="93">
        <v>134.87</v>
      </c>
      <c r="D89" s="93">
        <v>138.55000000000001</v>
      </c>
      <c r="E89" s="93">
        <v>134.59</v>
      </c>
      <c r="F89" s="99">
        <v>-2.1148897142979207E-3</v>
      </c>
      <c r="G89" s="99">
        <v>2.5967361226204404E-2</v>
      </c>
      <c r="H89" s="102"/>
      <c r="I89" s="95">
        <f t="shared" si="7"/>
        <v>84</v>
      </c>
      <c r="J89" s="96">
        <f t="shared" si="4"/>
        <v>-3.3189964157706031E-2</v>
      </c>
      <c r="K89" s="97">
        <f t="shared" si="5"/>
        <v>0.11571225456022542</v>
      </c>
      <c r="L89" s="96">
        <v>-7.983221703538379E-3</v>
      </c>
      <c r="M89" s="97">
        <f t="shared" si="6"/>
        <v>0.41060507784196693</v>
      </c>
      <c r="N89" s="99"/>
    </row>
    <row r="90" spans="2:14" x14ac:dyDescent="0.25">
      <c r="B90" s="92">
        <v>44784</v>
      </c>
      <c r="C90" s="93">
        <v>139.5</v>
      </c>
      <c r="D90" s="93">
        <v>141.43</v>
      </c>
      <c r="E90" s="93">
        <v>137.49</v>
      </c>
      <c r="F90" s="99">
        <v>-2.1148897142979207E-3</v>
      </c>
      <c r="G90" s="99">
        <v>2.5967361226204404E-2</v>
      </c>
      <c r="H90" s="102"/>
      <c r="I90" s="95">
        <f t="shared" si="7"/>
        <v>85</v>
      </c>
      <c r="J90" s="96">
        <f t="shared" si="4"/>
        <v>4.1750647854881251E-3</v>
      </c>
      <c r="K90" s="97">
        <f t="shared" si="5"/>
        <v>0.5956972432803902</v>
      </c>
      <c r="L90" s="96">
        <v>-7.5466788107474425E-3</v>
      </c>
      <c r="M90" s="97">
        <f t="shared" si="6"/>
        <v>0.25317963826700912</v>
      </c>
      <c r="N90" s="99"/>
    </row>
    <row r="91" spans="2:14" x14ac:dyDescent="0.25">
      <c r="B91" s="92">
        <v>44753</v>
      </c>
      <c r="C91" s="93">
        <v>138.91999999999999</v>
      </c>
      <c r="D91" s="93">
        <v>139.15</v>
      </c>
      <c r="E91" s="93">
        <v>135.66999999999999</v>
      </c>
      <c r="F91" s="99">
        <v>-2.1148897142979207E-3</v>
      </c>
      <c r="G91" s="99">
        <v>2.5967361226204404E-2</v>
      </c>
      <c r="H91" s="102"/>
      <c r="I91" s="95">
        <f t="shared" si="7"/>
        <v>86</v>
      </c>
      <c r="J91" s="96">
        <f t="shared" si="4"/>
        <v>3.9022980199450163E-3</v>
      </c>
      <c r="K91" s="97">
        <f t="shared" si="5"/>
        <v>0.59162271232956254</v>
      </c>
      <c r="L91" s="96">
        <v>-7.3982737361283357E-3</v>
      </c>
      <c r="M91" s="97">
        <f t="shared" si="6"/>
        <v>0.30118273040887045</v>
      </c>
      <c r="N91" s="99"/>
    </row>
    <row r="92" spans="2:14" x14ac:dyDescent="0.25">
      <c r="B92" s="92">
        <v>44662</v>
      </c>
      <c r="C92" s="93">
        <v>138.38</v>
      </c>
      <c r="D92" s="93">
        <v>142.66999999999999</v>
      </c>
      <c r="E92" s="93">
        <v>134.38</v>
      </c>
      <c r="F92" s="99">
        <v>-2.1148897142979207E-3</v>
      </c>
      <c r="G92" s="99">
        <v>2.5967361226204404E-2</v>
      </c>
      <c r="H92" s="102"/>
      <c r="I92" s="95">
        <f t="shared" si="7"/>
        <v>87</v>
      </c>
      <c r="J92" s="96">
        <f t="shared" si="4"/>
        <v>-3.6002304147465525E-3</v>
      </c>
      <c r="K92" s="97">
        <f t="shared" si="5"/>
        <v>0.47719282192379803</v>
      </c>
      <c r="L92" s="96">
        <v>-6.911532385465935E-3</v>
      </c>
      <c r="M92" s="97">
        <f t="shared" si="6"/>
        <v>0.26568142822691054</v>
      </c>
      <c r="N92" s="99"/>
    </row>
    <row r="93" spans="2:14" x14ac:dyDescent="0.25">
      <c r="B93" s="92">
        <v>44631</v>
      </c>
      <c r="C93" s="93">
        <v>138.88</v>
      </c>
      <c r="D93" s="93">
        <v>142.80000000000001</v>
      </c>
      <c r="E93" s="93">
        <v>138.75</v>
      </c>
      <c r="F93" s="99">
        <v>-2.1148897142979207E-3</v>
      </c>
      <c r="G93" s="99">
        <v>2.5967361226204404E-2</v>
      </c>
      <c r="H93" s="102"/>
      <c r="I93" s="95">
        <f t="shared" si="7"/>
        <v>88</v>
      </c>
      <c r="J93" s="96">
        <f t="shared" si="4"/>
        <v>-4.2405019651106657E-2</v>
      </c>
      <c r="K93" s="97">
        <f t="shared" si="5"/>
        <v>6.0382797633418805E-2</v>
      </c>
      <c r="L93" s="96">
        <v>-6.6495306213678607E-3</v>
      </c>
      <c r="M93" s="97">
        <f t="shared" si="6"/>
        <v>0.41188806030514613</v>
      </c>
      <c r="N93" s="99"/>
    </row>
    <row r="94" spans="2:14" x14ac:dyDescent="0.25">
      <c r="B94" s="92">
        <v>44603</v>
      </c>
      <c r="C94" s="93">
        <v>145.03</v>
      </c>
      <c r="D94" s="93">
        <v>152.16999999999999</v>
      </c>
      <c r="E94" s="93">
        <v>145</v>
      </c>
      <c r="F94" s="99">
        <v>-2.1148897142979207E-3</v>
      </c>
      <c r="G94" s="99">
        <v>2.5967361226204404E-2</v>
      </c>
      <c r="H94" s="102"/>
      <c r="I94" s="95">
        <f t="shared" si="7"/>
        <v>89</v>
      </c>
      <c r="J94" s="96">
        <f t="shared" si="4"/>
        <v>-3.7305011616329264E-2</v>
      </c>
      <c r="K94" s="97">
        <f t="shared" si="5"/>
        <v>8.7682111225269546E-2</v>
      </c>
      <c r="L94" s="96">
        <v>-6.6256830601092442E-3</v>
      </c>
      <c r="M94" s="97">
        <f t="shared" si="6"/>
        <v>0.42673793420021561</v>
      </c>
      <c r="N94" s="99"/>
    </row>
    <row r="95" spans="2:14" x14ac:dyDescent="0.25">
      <c r="B95" s="92">
        <v>44572</v>
      </c>
      <c r="C95" s="93">
        <v>150.65</v>
      </c>
      <c r="D95" s="93">
        <v>155.44999999999999</v>
      </c>
      <c r="E95" s="93">
        <v>149.13</v>
      </c>
      <c r="F95" s="99">
        <v>-2.1148897142979207E-3</v>
      </c>
      <c r="G95" s="99">
        <v>2.5967361226204404E-2</v>
      </c>
      <c r="H95" s="102"/>
      <c r="I95" s="95">
        <f t="shared" si="7"/>
        <v>90</v>
      </c>
      <c r="J95" s="96">
        <f t="shared" si="4"/>
        <v>-1.7542715534107245E-2</v>
      </c>
      <c r="K95" s="97">
        <f t="shared" si="5"/>
        <v>0.27621467618743545</v>
      </c>
      <c r="L95" s="96">
        <v>-6.3752276867030666E-3</v>
      </c>
      <c r="M95" s="97">
        <f t="shared" si="6"/>
        <v>0.431444616601727</v>
      </c>
      <c r="N95" s="99"/>
    </row>
    <row r="96" spans="2:14" x14ac:dyDescent="0.25">
      <c r="B96" s="92" t="s">
        <v>203</v>
      </c>
      <c r="C96" s="93">
        <v>153.34</v>
      </c>
      <c r="D96" s="93">
        <v>154.24</v>
      </c>
      <c r="E96" s="93">
        <v>151.91999999999999</v>
      </c>
      <c r="F96" s="99">
        <v>-2.1148897142979207E-3</v>
      </c>
      <c r="G96" s="99">
        <v>2.5967361226204404E-2</v>
      </c>
      <c r="H96" s="102"/>
      <c r="I96" s="95">
        <f t="shared" si="7"/>
        <v>91</v>
      </c>
      <c r="J96" s="96">
        <f t="shared" si="4"/>
        <v>-1.5410299216643164E-2</v>
      </c>
      <c r="K96" s="97">
        <f t="shared" si="5"/>
        <v>0.30432388020214196</v>
      </c>
      <c r="L96" s="96">
        <v>-6.1534674789244237E-3</v>
      </c>
      <c r="M96" s="97">
        <f t="shared" si="6"/>
        <v>0.32222759081871355</v>
      </c>
      <c r="N96" s="99"/>
    </row>
    <row r="97" spans="2:14" x14ac:dyDescent="0.25">
      <c r="B97" s="92" t="s">
        <v>204</v>
      </c>
      <c r="C97" s="93">
        <v>155.74</v>
      </c>
      <c r="D97" s="93">
        <v>157.5</v>
      </c>
      <c r="E97" s="93">
        <v>147.82</v>
      </c>
      <c r="F97" s="99">
        <v>-2.1148897142979207E-3</v>
      </c>
      <c r="G97" s="99">
        <v>2.5967361226204404E-2</v>
      </c>
      <c r="H97" s="102"/>
      <c r="I97" s="95">
        <f t="shared" si="7"/>
        <v>92</v>
      </c>
      <c r="J97" s="96">
        <f t="shared" si="4"/>
        <v>7.555248618784538E-2</v>
      </c>
      <c r="K97" s="97">
        <f t="shared" si="5"/>
        <v>0.99860949692214418</v>
      </c>
      <c r="L97" s="96">
        <v>-5.3700161836103266E-3</v>
      </c>
      <c r="M97" s="97">
        <f t="shared" si="6"/>
        <v>0.29727047414826974</v>
      </c>
      <c r="N97" s="99"/>
    </row>
    <row r="98" spans="2:14" x14ac:dyDescent="0.25">
      <c r="B98" s="92" t="s">
        <v>205</v>
      </c>
      <c r="C98" s="93">
        <v>144.80000000000001</v>
      </c>
      <c r="D98" s="93">
        <v>149.05000000000001</v>
      </c>
      <c r="E98" s="93">
        <v>144.13</v>
      </c>
      <c r="F98" s="99">
        <v>-2.1148897142979207E-3</v>
      </c>
      <c r="G98" s="99">
        <v>2.5967361226204404E-2</v>
      </c>
      <c r="H98" s="102"/>
      <c r="I98" s="95">
        <f t="shared" si="7"/>
        <v>93</v>
      </c>
      <c r="J98" s="96">
        <f t="shared" si="4"/>
        <v>-3.0465349849347012E-2</v>
      </c>
      <c r="K98" s="97">
        <f t="shared" si="5"/>
        <v>0.13746647632401321</v>
      </c>
      <c r="L98" s="96">
        <v>-5.3461641272385396E-3</v>
      </c>
      <c r="M98" s="97">
        <f t="shared" si="6"/>
        <v>0.3361929636961542</v>
      </c>
      <c r="N98" s="99"/>
    </row>
    <row r="99" spans="2:14" x14ac:dyDescent="0.25">
      <c r="B99" s="92" t="s">
        <v>206</v>
      </c>
      <c r="C99" s="93">
        <v>149.35</v>
      </c>
      <c r="D99" s="93">
        <v>151.99</v>
      </c>
      <c r="E99" s="93">
        <v>148.04</v>
      </c>
      <c r="F99" s="99">
        <v>-2.1148897142979207E-3</v>
      </c>
      <c r="G99" s="99">
        <v>2.5967361226204404E-2</v>
      </c>
      <c r="H99" s="102"/>
      <c r="I99" s="95">
        <f t="shared" si="7"/>
        <v>94</v>
      </c>
      <c r="J99" s="96">
        <f t="shared" si="4"/>
        <v>-1.9627149796507926E-2</v>
      </c>
      <c r="K99" s="97">
        <f t="shared" si="5"/>
        <v>0.25003009189849523</v>
      </c>
      <c r="L99" s="96">
        <v>-5.0433730078676131E-3</v>
      </c>
      <c r="M99" s="97">
        <f t="shared" si="6"/>
        <v>0.34149107740209683</v>
      </c>
      <c r="N99" s="99"/>
    </row>
    <row r="100" spans="2:14" x14ac:dyDescent="0.25">
      <c r="B100" s="92" t="s">
        <v>207</v>
      </c>
      <c r="C100" s="93">
        <v>152.34</v>
      </c>
      <c r="D100" s="93">
        <v>152.49</v>
      </c>
      <c r="E100" s="93">
        <v>149.36000000000001</v>
      </c>
      <c r="F100" s="99">
        <v>-2.1148897142979207E-3</v>
      </c>
      <c r="G100" s="99">
        <v>2.5967361226204404E-2</v>
      </c>
      <c r="H100" s="102"/>
      <c r="I100" s="95">
        <f t="shared" si="7"/>
        <v>95</v>
      </c>
      <c r="J100" s="96">
        <f t="shared" si="4"/>
        <v>1.9337571094011574E-2</v>
      </c>
      <c r="K100" s="97">
        <f t="shared" si="5"/>
        <v>0.79563531227270723</v>
      </c>
      <c r="L100" s="96">
        <v>-4.8436285355498709E-3</v>
      </c>
      <c r="M100" s="97">
        <f t="shared" si="6"/>
        <v>0.44031359063223835</v>
      </c>
      <c r="N100" s="99"/>
    </row>
    <row r="101" spans="2:14" x14ac:dyDescent="0.25">
      <c r="B101" s="92" t="s">
        <v>208</v>
      </c>
      <c r="C101" s="93">
        <v>149.44999999999999</v>
      </c>
      <c r="D101" s="93">
        <v>150.22999999999999</v>
      </c>
      <c r="E101" s="93">
        <v>146</v>
      </c>
      <c r="F101" s="99">
        <v>-2.1148897142979207E-3</v>
      </c>
      <c r="G101" s="99">
        <v>2.5967361226204404E-2</v>
      </c>
      <c r="H101" s="102"/>
      <c r="I101" s="95">
        <f t="shared" si="7"/>
        <v>96</v>
      </c>
      <c r="J101" s="96">
        <f t="shared" si="4"/>
        <v>1.4802743260677431E-2</v>
      </c>
      <c r="K101" s="97">
        <f t="shared" si="5"/>
        <v>0.74263683331907038</v>
      </c>
      <c r="L101" s="96">
        <v>-4.7007647512803397E-3</v>
      </c>
      <c r="M101" s="97">
        <f t="shared" si="6"/>
        <v>0.31149941623252064</v>
      </c>
      <c r="N101" s="99"/>
    </row>
    <row r="102" spans="2:14" x14ac:dyDescent="0.25">
      <c r="B102" s="92" t="s">
        <v>209</v>
      </c>
      <c r="C102" s="93">
        <v>147.27000000000001</v>
      </c>
      <c r="D102" s="93">
        <v>147.85</v>
      </c>
      <c r="E102" s="93">
        <v>142.65</v>
      </c>
      <c r="F102" s="99">
        <v>-2.1148897142979207E-3</v>
      </c>
      <c r="G102" s="99">
        <v>2.5967361226204404E-2</v>
      </c>
      <c r="H102" s="102"/>
      <c r="I102" s="95">
        <f t="shared" si="7"/>
        <v>97</v>
      </c>
      <c r="J102" s="96">
        <f t="shared" si="4"/>
        <v>2.7059069670130498E-2</v>
      </c>
      <c r="K102" s="97">
        <f t="shared" si="5"/>
        <v>0.86938436783868245</v>
      </c>
      <c r="L102" s="96">
        <v>-4.6049791336881807E-3</v>
      </c>
      <c r="M102" s="97">
        <f t="shared" si="6"/>
        <v>0.46495186114897885</v>
      </c>
      <c r="N102" s="99"/>
    </row>
    <row r="103" spans="2:14" x14ac:dyDescent="0.25">
      <c r="B103" s="92" t="s">
        <v>210</v>
      </c>
      <c r="C103" s="93">
        <v>143.38999999999999</v>
      </c>
      <c r="D103" s="93">
        <v>145.88999999999999</v>
      </c>
      <c r="E103" s="93">
        <v>142.65</v>
      </c>
      <c r="F103" s="99">
        <v>-2.1148897142979207E-3</v>
      </c>
      <c r="G103" s="99">
        <v>2.5967361226204404E-2</v>
      </c>
      <c r="H103" s="102"/>
      <c r="I103" s="95">
        <f t="shared" si="7"/>
        <v>98</v>
      </c>
      <c r="J103" s="96">
        <f t="shared" si="4"/>
        <v>-3.2670652022801505E-3</v>
      </c>
      <c r="K103" s="97">
        <f t="shared" si="5"/>
        <v>0.48230468097715729</v>
      </c>
      <c r="L103" s="96">
        <v>-4.4315764594659024E-3</v>
      </c>
      <c r="M103" s="97">
        <f t="shared" si="6"/>
        <v>0.46825137356062174</v>
      </c>
      <c r="N103" s="99"/>
    </row>
    <row r="104" spans="2:14" x14ac:dyDescent="0.25">
      <c r="B104" s="92" t="s">
        <v>211</v>
      </c>
      <c r="C104" s="93">
        <v>143.86000000000001</v>
      </c>
      <c r="D104" s="93">
        <v>144.94999999999999</v>
      </c>
      <c r="E104" s="93">
        <v>141.5</v>
      </c>
      <c r="F104" s="99">
        <v>-2.1148897142979207E-3</v>
      </c>
      <c r="G104" s="99">
        <v>2.5967361226204404E-2</v>
      </c>
      <c r="H104" s="102"/>
      <c r="I104" s="95">
        <f t="shared" si="7"/>
        <v>99</v>
      </c>
      <c r="J104" s="96">
        <f t="shared" si="4"/>
        <v>7.6521739130441802E-4</v>
      </c>
      <c r="K104" s="97">
        <f t="shared" si="5"/>
        <v>0.54415716628529465</v>
      </c>
      <c r="L104" s="96">
        <v>-4.22489437764062E-3</v>
      </c>
      <c r="M104" s="97">
        <f t="shared" si="6"/>
        <v>0.32179270067900567</v>
      </c>
      <c r="N104" s="99"/>
    </row>
    <row r="105" spans="2:14" x14ac:dyDescent="0.25">
      <c r="B105" s="92" t="s">
        <v>212</v>
      </c>
      <c r="C105" s="93">
        <v>143.75</v>
      </c>
      <c r="D105" s="93">
        <v>146.69999999999999</v>
      </c>
      <c r="E105" s="93">
        <v>140.61000000000001</v>
      </c>
      <c r="F105" s="99">
        <v>-2.1148897142979207E-3</v>
      </c>
      <c r="G105" s="99">
        <v>2.5967361226204404E-2</v>
      </c>
      <c r="H105" s="102"/>
      <c r="I105" s="95">
        <f t="shared" si="7"/>
        <v>100</v>
      </c>
      <c r="J105" s="96">
        <f t="shared" si="4"/>
        <v>9.4094515834561854E-3</v>
      </c>
      <c r="K105" s="97">
        <f t="shared" si="5"/>
        <v>0.67140677314528896</v>
      </c>
      <c r="L105" s="96">
        <v>-3.8271877529992837E-3</v>
      </c>
      <c r="M105" s="97">
        <f t="shared" si="6"/>
        <v>0.36307834559191643</v>
      </c>
      <c r="N105" s="99"/>
    </row>
    <row r="106" spans="2:14" x14ac:dyDescent="0.25">
      <c r="B106" s="92" t="s">
        <v>213</v>
      </c>
      <c r="C106" s="93">
        <v>142.41</v>
      </c>
      <c r="D106" s="93">
        <v>142.9</v>
      </c>
      <c r="E106" s="93">
        <v>140.27000000000001</v>
      </c>
      <c r="F106" s="99">
        <v>-2.7671545111149377E-3</v>
      </c>
      <c r="G106" s="99">
        <v>2.089244962701858E-2</v>
      </c>
      <c r="H106" s="102"/>
      <c r="I106" s="95">
        <f t="shared" si="7"/>
        <v>101</v>
      </c>
      <c r="J106" s="96">
        <f t="shared" si="4"/>
        <v>2.9122705593293885E-2</v>
      </c>
      <c r="K106" s="97">
        <f t="shared" si="5"/>
        <v>0.93654262742077143</v>
      </c>
      <c r="L106" s="96">
        <v>-3.6002304147465525E-3</v>
      </c>
      <c r="M106" s="97">
        <f t="shared" si="6"/>
        <v>0.47719282192379803</v>
      </c>
      <c r="N106" s="99"/>
    </row>
    <row r="107" spans="2:14" x14ac:dyDescent="0.25">
      <c r="B107" s="92" t="s">
        <v>214</v>
      </c>
      <c r="C107" s="93">
        <v>138.38</v>
      </c>
      <c r="D107" s="93">
        <v>144.52000000000001</v>
      </c>
      <c r="E107" s="93">
        <v>138.19</v>
      </c>
      <c r="F107" s="99">
        <v>-2.7671545111149377E-3</v>
      </c>
      <c r="G107" s="99">
        <v>2.089244962701858E-2</v>
      </c>
      <c r="H107" s="102"/>
      <c r="I107" s="95">
        <f t="shared" si="7"/>
        <v>102</v>
      </c>
      <c r="J107" s="96">
        <f t="shared" si="4"/>
        <v>-3.224001678439059E-2</v>
      </c>
      <c r="K107" s="97">
        <f t="shared" si="5"/>
        <v>7.9167367347134518E-2</v>
      </c>
      <c r="L107" s="96">
        <v>-3.4478096268252267E-3</v>
      </c>
      <c r="M107" s="97">
        <f t="shared" si="6"/>
        <v>0.3388962348957788</v>
      </c>
      <c r="N107" s="99"/>
    </row>
    <row r="108" spans="2:14" x14ac:dyDescent="0.25">
      <c r="B108" s="92" t="s">
        <v>215</v>
      </c>
      <c r="C108" s="93">
        <v>142.99</v>
      </c>
      <c r="D108" s="93">
        <v>143.59</v>
      </c>
      <c r="E108" s="93">
        <v>134.37</v>
      </c>
      <c r="F108" s="99">
        <v>-2.7671545111149377E-3</v>
      </c>
      <c r="G108" s="99">
        <v>2.089244962701858E-2</v>
      </c>
      <c r="H108" s="102"/>
      <c r="I108" s="95">
        <f t="shared" si="7"/>
        <v>103</v>
      </c>
      <c r="J108" s="96">
        <f t="shared" si="4"/>
        <v>3.3612837935521167E-2</v>
      </c>
      <c r="K108" s="97">
        <f t="shared" si="5"/>
        <v>0.95918437073508567</v>
      </c>
      <c r="L108" s="96">
        <v>-3.4349807220470652E-3</v>
      </c>
      <c r="M108" s="97">
        <f t="shared" si="6"/>
        <v>0.47972788367595753</v>
      </c>
      <c r="N108" s="99"/>
    </row>
    <row r="109" spans="2:14" x14ac:dyDescent="0.25">
      <c r="B109" s="92">
        <v>44905</v>
      </c>
      <c r="C109" s="93">
        <v>138.34</v>
      </c>
      <c r="D109" s="93">
        <v>140.36000000000001</v>
      </c>
      <c r="E109" s="93">
        <v>138.16</v>
      </c>
      <c r="F109" s="99">
        <v>-2.7671545111149377E-3</v>
      </c>
      <c r="G109" s="99">
        <v>2.089244962701858E-2</v>
      </c>
      <c r="H109" s="102"/>
      <c r="I109" s="95">
        <f t="shared" si="7"/>
        <v>104</v>
      </c>
      <c r="J109" s="96">
        <f t="shared" si="4"/>
        <v>-4.6049791336881807E-3</v>
      </c>
      <c r="K109" s="97">
        <f t="shared" si="5"/>
        <v>0.46495186114897885</v>
      </c>
      <c r="L109" s="96">
        <v>-3.3713168363562751E-3</v>
      </c>
      <c r="M109" s="97">
        <f t="shared" si="6"/>
        <v>0.48070476280815666</v>
      </c>
      <c r="N109" s="99"/>
    </row>
    <row r="110" spans="2:14" x14ac:dyDescent="0.25">
      <c r="B110" s="92">
        <v>44875</v>
      </c>
      <c r="C110" s="93">
        <v>138.97999999999999</v>
      </c>
      <c r="D110" s="93">
        <v>141.35</v>
      </c>
      <c r="E110" s="93">
        <v>138.22</v>
      </c>
      <c r="F110" s="99">
        <v>-2.7671545111149377E-3</v>
      </c>
      <c r="G110" s="99">
        <v>2.089244962701858E-2</v>
      </c>
      <c r="H110" s="102"/>
      <c r="I110" s="95">
        <f t="shared" si="7"/>
        <v>105</v>
      </c>
      <c r="J110" s="96">
        <f t="shared" si="4"/>
        <v>-1.0254949437402017E-2</v>
      </c>
      <c r="K110" s="97">
        <f t="shared" si="5"/>
        <v>0.36002305271127366</v>
      </c>
      <c r="L110" s="96">
        <v>-3.2670652022801505E-3</v>
      </c>
      <c r="M110" s="97">
        <f t="shared" si="6"/>
        <v>0.48230468097715729</v>
      </c>
      <c r="N110" s="99"/>
    </row>
    <row r="111" spans="2:14" x14ac:dyDescent="0.25">
      <c r="B111" s="92">
        <v>44844</v>
      </c>
      <c r="C111" s="93">
        <v>140.41999999999999</v>
      </c>
      <c r="D111" s="93">
        <v>141.88999999999999</v>
      </c>
      <c r="E111" s="93">
        <v>138.57</v>
      </c>
      <c r="F111" s="99">
        <v>-2.7671545111149377E-3</v>
      </c>
      <c r="G111" s="99">
        <v>2.089244962701858E-2</v>
      </c>
      <c r="H111" s="102"/>
      <c r="I111" s="95">
        <f t="shared" si="7"/>
        <v>106</v>
      </c>
      <c r="J111" s="96">
        <f t="shared" si="4"/>
        <v>2.3556285245198705E-3</v>
      </c>
      <c r="K111" s="97">
        <f t="shared" si="5"/>
        <v>0.59684836661851248</v>
      </c>
      <c r="L111" s="96">
        <v>-2.9029331720592522E-3</v>
      </c>
      <c r="M111" s="97">
        <f t="shared" si="6"/>
        <v>0.49740731851508435</v>
      </c>
      <c r="N111" s="99"/>
    </row>
    <row r="112" spans="2:14" x14ac:dyDescent="0.25">
      <c r="B112" s="92">
        <v>44752</v>
      </c>
      <c r="C112" s="93">
        <v>140.09</v>
      </c>
      <c r="D112" s="93">
        <v>143.1</v>
      </c>
      <c r="E112" s="93">
        <v>139.44999999999999</v>
      </c>
      <c r="F112" s="99">
        <v>-2.7671545111149377E-3</v>
      </c>
      <c r="G112" s="99">
        <v>2.089244962701858E-2</v>
      </c>
      <c r="H112" s="102"/>
      <c r="I112" s="95">
        <f t="shared" si="7"/>
        <v>107</v>
      </c>
      <c r="J112" s="96">
        <f t="shared" si="4"/>
        <v>-3.6718696279997243E-2</v>
      </c>
      <c r="K112" s="97">
        <f t="shared" si="5"/>
        <v>5.2074593848683084E-2</v>
      </c>
      <c r="L112" s="96">
        <v>-2.7981547303937981E-3</v>
      </c>
      <c r="M112" s="97">
        <f t="shared" si="6"/>
        <v>0.48950406046633377</v>
      </c>
      <c r="N112" s="99"/>
    </row>
    <row r="113" spans="2:14" x14ac:dyDescent="0.25">
      <c r="B113" s="92">
        <v>44722</v>
      </c>
      <c r="C113" s="93">
        <v>145.43</v>
      </c>
      <c r="D113" s="93">
        <v>147.54</v>
      </c>
      <c r="E113" s="93">
        <v>145.22</v>
      </c>
      <c r="F113" s="99">
        <v>-2.7671545111149377E-3</v>
      </c>
      <c r="G113" s="99">
        <v>2.089244962701858E-2</v>
      </c>
      <c r="H113" s="102"/>
      <c r="I113" s="95">
        <f t="shared" si="7"/>
        <v>108</v>
      </c>
      <c r="J113" s="96">
        <f t="shared" si="4"/>
        <v>-6.6256830601092442E-3</v>
      </c>
      <c r="K113" s="97">
        <f t="shared" si="5"/>
        <v>0.42673793420021561</v>
      </c>
      <c r="L113" s="96">
        <v>-2.7742596948314713E-3</v>
      </c>
      <c r="M113" s="97">
        <f t="shared" si="6"/>
        <v>0.38212883272922205</v>
      </c>
      <c r="N113" s="99"/>
    </row>
    <row r="114" spans="2:14" x14ac:dyDescent="0.25">
      <c r="B114" s="92">
        <v>44691</v>
      </c>
      <c r="C114" s="93">
        <v>146.4</v>
      </c>
      <c r="D114" s="93">
        <v>147.38</v>
      </c>
      <c r="E114" s="93">
        <v>143.01</v>
      </c>
      <c r="F114" s="99">
        <v>-2.7671545111149377E-3</v>
      </c>
      <c r="G114" s="99">
        <v>2.089244962701858E-2</v>
      </c>
      <c r="H114" s="102"/>
      <c r="I114" s="95">
        <f t="shared" si="7"/>
        <v>109</v>
      </c>
      <c r="J114" s="96">
        <f t="shared" si="4"/>
        <v>2.0533880903490509E-3</v>
      </c>
      <c r="K114" s="97">
        <f t="shared" si="5"/>
        <v>0.59123823219605198</v>
      </c>
      <c r="L114" s="96">
        <v>-2.536679007267284E-3</v>
      </c>
      <c r="M114" s="97">
        <f t="shared" si="6"/>
        <v>0.38646900086138131</v>
      </c>
      <c r="N114" s="99"/>
    </row>
    <row r="115" spans="2:14" x14ac:dyDescent="0.25">
      <c r="B115" s="92">
        <v>44661</v>
      </c>
      <c r="C115" s="93">
        <v>146.1</v>
      </c>
      <c r="D115" s="93">
        <v>146.22</v>
      </c>
      <c r="E115" s="93">
        <v>144.26</v>
      </c>
      <c r="F115" s="99">
        <v>-2.7671545111149377E-3</v>
      </c>
      <c r="G115" s="99">
        <v>2.089244962701858E-2</v>
      </c>
      <c r="H115" s="102"/>
      <c r="I115" s="95">
        <f t="shared" si="7"/>
        <v>110</v>
      </c>
      <c r="J115" s="96">
        <f t="shared" si="4"/>
        <v>2.5623025623025653E-2</v>
      </c>
      <c r="K115" s="97">
        <f t="shared" si="5"/>
        <v>0.91290653979345571</v>
      </c>
      <c r="L115" s="96">
        <v>-2.2916069894013402E-3</v>
      </c>
      <c r="M115" s="97">
        <f t="shared" si="6"/>
        <v>0.50907981761843968</v>
      </c>
      <c r="N115" s="99"/>
    </row>
    <row r="116" spans="2:14" x14ac:dyDescent="0.25">
      <c r="B116" s="92">
        <v>44630</v>
      </c>
      <c r="C116" s="93">
        <v>142.44999999999999</v>
      </c>
      <c r="D116" s="93">
        <v>143.07</v>
      </c>
      <c r="E116" s="93">
        <v>137.69</v>
      </c>
      <c r="F116" s="99">
        <v>-2.7671545111149377E-3</v>
      </c>
      <c r="G116" s="99">
        <v>2.089244962701858E-2</v>
      </c>
      <c r="H116" s="102"/>
      <c r="I116" s="95">
        <f t="shared" si="7"/>
        <v>111</v>
      </c>
      <c r="J116" s="96">
        <f t="shared" si="4"/>
        <v>3.0752532561505008E-2</v>
      </c>
      <c r="K116" s="97">
        <f t="shared" si="5"/>
        <v>0.9456862056870412</v>
      </c>
      <c r="L116" s="96">
        <v>-2.029002804798008E-3</v>
      </c>
      <c r="M116" s="97">
        <f t="shared" si="6"/>
        <v>0.51409210868455169</v>
      </c>
      <c r="N116" s="99"/>
    </row>
    <row r="117" spans="2:14" x14ac:dyDescent="0.25">
      <c r="B117" s="92" t="s">
        <v>216</v>
      </c>
      <c r="C117" s="93">
        <v>138.19999999999999</v>
      </c>
      <c r="D117" s="93">
        <v>143.1</v>
      </c>
      <c r="E117" s="93">
        <v>138</v>
      </c>
      <c r="F117" s="99">
        <v>-2.7671545111149377E-3</v>
      </c>
      <c r="G117" s="99">
        <v>2.089244962701858E-2</v>
      </c>
      <c r="H117" s="102"/>
      <c r="I117" s="95">
        <f t="shared" si="7"/>
        <v>112</v>
      </c>
      <c r="J117" s="96">
        <f t="shared" si="4"/>
        <v>-3.0039303761931535E-2</v>
      </c>
      <c r="K117" s="97">
        <f t="shared" si="5"/>
        <v>9.5885299151895212E-2</v>
      </c>
      <c r="L117" s="96">
        <v>-1.9262023716366539E-3</v>
      </c>
      <c r="M117" s="97">
        <f t="shared" si="6"/>
        <v>0.39768540958468912</v>
      </c>
      <c r="N117" s="99"/>
    </row>
    <row r="118" spans="2:14" x14ac:dyDescent="0.25">
      <c r="B118" s="92" t="s">
        <v>217</v>
      </c>
      <c r="C118" s="93">
        <v>142.47999999999999</v>
      </c>
      <c r="D118" s="93">
        <v>146.72</v>
      </c>
      <c r="E118" s="93">
        <v>140.68</v>
      </c>
      <c r="F118" s="99">
        <v>-2.7671545111149377E-3</v>
      </c>
      <c r="G118" s="99">
        <v>2.089244962701858E-2</v>
      </c>
      <c r="H118" s="102"/>
      <c r="I118" s="95">
        <f t="shared" si="7"/>
        <v>113</v>
      </c>
      <c r="J118" s="96">
        <f t="shared" si="4"/>
        <v>-4.911906033101987E-2</v>
      </c>
      <c r="K118" s="97">
        <f t="shared" si="5"/>
        <v>1.3257109909680528E-2</v>
      </c>
      <c r="L118" s="96">
        <v>-1.7181146555180771E-3</v>
      </c>
      <c r="M118" s="97">
        <f t="shared" si="6"/>
        <v>0.49015986842596848</v>
      </c>
      <c r="N118" s="99"/>
    </row>
    <row r="119" spans="2:14" x14ac:dyDescent="0.25">
      <c r="B119" s="92" t="s">
        <v>218</v>
      </c>
      <c r="C119" s="93">
        <v>149.84</v>
      </c>
      <c r="D119" s="93">
        <v>150.63999999999999</v>
      </c>
      <c r="E119" s="93">
        <v>144.84</v>
      </c>
      <c r="F119" s="99">
        <v>-2.7671545111149377E-3</v>
      </c>
      <c r="G119" s="99">
        <v>2.089244962701858E-2</v>
      </c>
      <c r="H119" s="102"/>
      <c r="I119" s="95">
        <f t="shared" si="7"/>
        <v>114</v>
      </c>
      <c r="J119" s="96">
        <f t="shared" si="4"/>
        <v>-1.2651555086979349E-2</v>
      </c>
      <c r="K119" s="97">
        <f t="shared" si="5"/>
        <v>0.31806779983348576</v>
      </c>
      <c r="L119" s="96">
        <v>-1.4668367346939437E-3</v>
      </c>
      <c r="M119" s="97">
        <f t="shared" si="6"/>
        <v>0.49418446634819202</v>
      </c>
      <c r="N119" s="99"/>
    </row>
    <row r="120" spans="2:14" x14ac:dyDescent="0.25">
      <c r="B120" s="92" t="s">
        <v>219</v>
      </c>
      <c r="C120" s="93">
        <v>151.76</v>
      </c>
      <c r="D120" s="93">
        <v>154.72</v>
      </c>
      <c r="E120" s="93">
        <v>149.94999999999999</v>
      </c>
      <c r="F120" s="99">
        <v>-2.7671545111149377E-3</v>
      </c>
      <c r="G120" s="99">
        <v>2.089244962701858E-2</v>
      </c>
      <c r="H120" s="102"/>
      <c r="I120" s="95">
        <f t="shared" si="7"/>
        <v>115</v>
      </c>
      <c r="J120" s="96">
        <f t="shared" si="4"/>
        <v>6.5662930291170429E-3</v>
      </c>
      <c r="K120" s="97">
        <f t="shared" si="5"/>
        <v>0.67246781669135236</v>
      </c>
      <c r="L120" s="96">
        <v>-1.3468013468013185E-3</v>
      </c>
      <c r="M120" s="97">
        <f t="shared" si="6"/>
        <v>0.38674077284119002</v>
      </c>
      <c r="N120" s="99"/>
    </row>
    <row r="121" spans="2:14" x14ac:dyDescent="0.25">
      <c r="B121" s="92" t="s">
        <v>220</v>
      </c>
      <c r="C121" s="93">
        <v>150.77000000000001</v>
      </c>
      <c r="D121" s="93">
        <v>153.77000000000001</v>
      </c>
      <c r="E121" s="93">
        <v>149.63999999999999</v>
      </c>
      <c r="F121" s="99">
        <v>-2.7671545111149377E-3</v>
      </c>
      <c r="G121" s="99">
        <v>2.089244962701858E-2</v>
      </c>
      <c r="H121" s="102"/>
      <c r="I121" s="95">
        <f t="shared" si="7"/>
        <v>116</v>
      </c>
      <c r="J121" s="96">
        <f t="shared" si="4"/>
        <v>2.2601874626071439E-3</v>
      </c>
      <c r="K121" s="97">
        <f t="shared" si="5"/>
        <v>0.59507889994801122</v>
      </c>
      <c r="L121" s="96">
        <v>-1.3309940105269424E-3</v>
      </c>
      <c r="M121" s="97">
        <f t="shared" si="6"/>
        <v>0.49636046676582085</v>
      </c>
      <c r="N121" s="99"/>
    </row>
    <row r="122" spans="2:14" x14ac:dyDescent="0.25">
      <c r="B122" s="92" t="s">
        <v>221</v>
      </c>
      <c r="C122" s="93">
        <v>150.43</v>
      </c>
      <c r="D122" s="93">
        <v>151.47</v>
      </c>
      <c r="E122" s="93">
        <v>148.56</v>
      </c>
      <c r="F122" s="99">
        <v>-2.7671545111149377E-3</v>
      </c>
      <c r="G122" s="99">
        <v>2.089244962701858E-2</v>
      </c>
      <c r="H122" s="102"/>
      <c r="I122" s="95">
        <f t="shared" si="7"/>
        <v>117</v>
      </c>
      <c r="J122" s="96">
        <f t="shared" si="4"/>
        <v>-1.5123739688359339E-2</v>
      </c>
      <c r="K122" s="97">
        <f t="shared" si="5"/>
        <v>0.27711354799679822</v>
      </c>
      <c r="L122" s="96">
        <v>-1.0155316606930143E-3</v>
      </c>
      <c r="M122" s="97">
        <f t="shared" si="6"/>
        <v>0.5014140167564527</v>
      </c>
      <c r="N122" s="99"/>
    </row>
    <row r="123" spans="2:14" x14ac:dyDescent="0.25">
      <c r="B123" s="92" t="s">
        <v>222</v>
      </c>
      <c r="C123" s="93">
        <v>152.74</v>
      </c>
      <c r="D123" s="93">
        <v>154.47</v>
      </c>
      <c r="E123" s="93">
        <v>150.91</v>
      </c>
      <c r="F123" s="99">
        <v>-2.7671545111149377E-3</v>
      </c>
      <c r="G123" s="99">
        <v>2.089244962701858E-2</v>
      </c>
      <c r="H123" s="102"/>
      <c r="I123" s="95">
        <f t="shared" si="7"/>
        <v>118</v>
      </c>
      <c r="J123" s="96">
        <f t="shared" si="4"/>
        <v>-6.3752276867030666E-3</v>
      </c>
      <c r="K123" s="97">
        <f t="shared" si="5"/>
        <v>0.431444616601727</v>
      </c>
      <c r="L123" s="96">
        <v>-9.2384086841035273E-4</v>
      </c>
      <c r="M123" s="97">
        <f t="shared" si="6"/>
        <v>0.53515254599458162</v>
      </c>
      <c r="N123" s="99"/>
    </row>
    <row r="124" spans="2:14" x14ac:dyDescent="0.25">
      <c r="B124" s="92" t="s">
        <v>223</v>
      </c>
      <c r="C124" s="93">
        <v>153.72</v>
      </c>
      <c r="D124" s="93">
        <v>158.74</v>
      </c>
      <c r="E124" s="93">
        <v>153.6</v>
      </c>
      <c r="F124" s="99">
        <v>-2.7671545111149377E-3</v>
      </c>
      <c r="G124" s="99">
        <v>2.089244962701858E-2</v>
      </c>
      <c r="H124" s="102"/>
      <c r="I124" s="95">
        <f t="shared" si="7"/>
        <v>119</v>
      </c>
      <c r="J124" s="96">
        <f t="shared" si="4"/>
        <v>-2.0267686424474185E-2</v>
      </c>
      <c r="K124" s="97">
        <f t="shared" si="5"/>
        <v>0.20111403468485772</v>
      </c>
      <c r="L124" s="96">
        <v>-8.7342112335386801E-4</v>
      </c>
      <c r="M124" s="97">
        <f t="shared" si="6"/>
        <v>0.41722346934973409</v>
      </c>
      <c r="N124" s="99"/>
    </row>
    <row r="125" spans="2:14" x14ac:dyDescent="0.25">
      <c r="B125" s="92" t="s">
        <v>224</v>
      </c>
      <c r="C125" s="93">
        <v>156.9</v>
      </c>
      <c r="D125" s="93">
        <v>158.08000000000001</v>
      </c>
      <c r="E125" s="93">
        <v>153.08000000000001</v>
      </c>
      <c r="F125" s="99">
        <v>-2.7671545111149377E-3</v>
      </c>
      <c r="G125" s="99">
        <v>2.089244962701858E-2</v>
      </c>
      <c r="H125" s="102"/>
      <c r="I125" s="95">
        <f t="shared" si="7"/>
        <v>120</v>
      </c>
      <c r="J125" s="96">
        <f t="shared" si="4"/>
        <v>1.5665458311755698E-2</v>
      </c>
      <c r="K125" s="97">
        <f t="shared" si="5"/>
        <v>0.81118240929428154</v>
      </c>
      <c r="L125" s="96">
        <v>-5.9929582740292364E-4</v>
      </c>
      <c r="M125" s="97">
        <f t="shared" si="6"/>
        <v>0.40423248180074356</v>
      </c>
      <c r="N125" s="99"/>
    </row>
    <row r="126" spans="2:14" x14ac:dyDescent="0.25">
      <c r="B126" s="92" t="s">
        <v>225</v>
      </c>
      <c r="C126" s="93">
        <v>154.47999999999999</v>
      </c>
      <c r="D126" s="93">
        <v>154.56</v>
      </c>
      <c r="E126" s="93">
        <v>149.1</v>
      </c>
      <c r="F126" s="99">
        <v>-2.7671545111149377E-3</v>
      </c>
      <c r="G126" s="99">
        <v>2.089244962701858E-2</v>
      </c>
      <c r="H126" s="102"/>
      <c r="I126" s="95">
        <f t="shared" si="7"/>
        <v>121</v>
      </c>
      <c r="J126" s="96">
        <f t="shared" si="4"/>
        <v>2.5082946250829519E-2</v>
      </c>
      <c r="K126" s="97">
        <f t="shared" si="5"/>
        <v>0.90873775322770445</v>
      </c>
      <c r="L126" s="96">
        <v>-5.2882072977256112E-4</v>
      </c>
      <c r="M126" s="97">
        <f t="shared" si="6"/>
        <v>0.52435198403021555</v>
      </c>
      <c r="N126" s="99"/>
    </row>
    <row r="127" spans="2:14" x14ac:dyDescent="0.25">
      <c r="B127" s="92" t="s">
        <v>226</v>
      </c>
      <c r="C127" s="93">
        <v>150.69999999999999</v>
      </c>
      <c r="D127" s="93">
        <v>151.35</v>
      </c>
      <c r="E127" s="93">
        <v>148.37</v>
      </c>
      <c r="F127" s="99">
        <v>-2.7671545111149377E-3</v>
      </c>
      <c r="G127" s="99">
        <v>2.089244962701858E-2</v>
      </c>
      <c r="H127" s="102"/>
      <c r="I127" s="95">
        <f t="shared" si="7"/>
        <v>122</v>
      </c>
      <c r="J127" s="96">
        <f t="shared" si="4"/>
        <v>-1.0960162761698644E-2</v>
      </c>
      <c r="K127" s="97">
        <f t="shared" si="5"/>
        <v>0.34747308926052101</v>
      </c>
      <c r="L127" s="96">
        <v>0</v>
      </c>
      <c r="M127" s="97">
        <f t="shared" si="6"/>
        <v>0.43359174374630965</v>
      </c>
      <c r="N127" s="99"/>
    </row>
    <row r="128" spans="2:14" x14ac:dyDescent="0.25">
      <c r="B128" s="92" t="s">
        <v>227</v>
      </c>
      <c r="C128" s="93">
        <v>152.37</v>
      </c>
      <c r="D128" s="93">
        <v>155.24</v>
      </c>
      <c r="E128" s="93">
        <v>151.38</v>
      </c>
      <c r="F128" s="99">
        <v>-2.7671545111149377E-3</v>
      </c>
      <c r="G128" s="99">
        <v>2.089244962701858E-2</v>
      </c>
      <c r="H128" s="102"/>
      <c r="I128" s="95">
        <f t="shared" si="7"/>
        <v>123</v>
      </c>
      <c r="J128" s="96">
        <f t="shared" si="4"/>
        <v>-1.8929882171141554E-2</v>
      </c>
      <c r="K128" s="97">
        <f t="shared" si="5"/>
        <v>0.21957903372341775</v>
      </c>
      <c r="L128" s="96">
        <v>3.0326924243340159E-4</v>
      </c>
      <c r="M128" s="97">
        <f t="shared" si="6"/>
        <v>0.55841951372717102</v>
      </c>
      <c r="N128" s="99"/>
    </row>
    <row r="129" spans="2:14" x14ac:dyDescent="0.25">
      <c r="B129" s="92" t="s">
        <v>228</v>
      </c>
      <c r="C129" s="93">
        <v>155.31</v>
      </c>
      <c r="D129" s="93">
        <v>157.1</v>
      </c>
      <c r="E129" s="93">
        <v>153.61000000000001</v>
      </c>
      <c r="F129" s="99">
        <v>-2.7671545111149377E-3</v>
      </c>
      <c r="G129" s="99">
        <v>2.089244962701858E-2</v>
      </c>
      <c r="H129" s="102"/>
      <c r="I129" s="95">
        <f t="shared" si="7"/>
        <v>124</v>
      </c>
      <c r="J129" s="96">
        <f t="shared" si="4"/>
        <v>9.5553822152885104E-3</v>
      </c>
      <c r="K129" s="97">
        <f t="shared" si="5"/>
        <v>0.72234035554585474</v>
      </c>
      <c r="L129" s="96">
        <v>4.4375416019537539E-4</v>
      </c>
      <c r="M129" s="97">
        <f t="shared" si="6"/>
        <v>0.42895591055187299</v>
      </c>
      <c r="N129" s="99"/>
    </row>
    <row r="130" spans="2:14" x14ac:dyDescent="0.25">
      <c r="B130" s="92" t="s">
        <v>229</v>
      </c>
      <c r="C130" s="93">
        <v>153.84</v>
      </c>
      <c r="D130" s="93">
        <v>160.54</v>
      </c>
      <c r="E130" s="93">
        <v>153.37</v>
      </c>
      <c r="F130" s="99">
        <v>-2.7671545111149377E-3</v>
      </c>
      <c r="G130" s="99">
        <v>2.089244962701858E-2</v>
      </c>
      <c r="H130" s="102"/>
      <c r="I130" s="95">
        <f t="shared" si="7"/>
        <v>125</v>
      </c>
      <c r="J130" s="96">
        <f t="shared" si="4"/>
        <v>-5.8679556996879434E-2</v>
      </c>
      <c r="K130" s="97">
        <f t="shared" si="5"/>
        <v>3.7230944665746037E-3</v>
      </c>
      <c r="L130" s="96">
        <v>7.6521739130441802E-4</v>
      </c>
      <c r="M130" s="97">
        <f t="shared" si="6"/>
        <v>0.54415716628529465</v>
      </c>
      <c r="N130" s="99"/>
    </row>
    <row r="131" spans="2:14" x14ac:dyDescent="0.25">
      <c r="B131" s="92">
        <v>44904</v>
      </c>
      <c r="C131" s="93">
        <v>163.43</v>
      </c>
      <c r="D131" s="93">
        <v>164.26</v>
      </c>
      <c r="E131" s="93">
        <v>159.30000000000001</v>
      </c>
      <c r="F131" s="99">
        <v>-2.7671545111149377E-3</v>
      </c>
      <c r="G131" s="99">
        <v>2.089244962701858E-2</v>
      </c>
      <c r="H131" s="102"/>
      <c r="I131" s="95">
        <f t="shared" si="7"/>
        <v>126</v>
      </c>
      <c r="J131" s="96">
        <f t="shared" si="4"/>
        <v>3.8507974836372805E-2</v>
      </c>
      <c r="K131" s="97">
        <f t="shared" si="5"/>
        <v>0.97589996658249623</v>
      </c>
      <c r="L131" s="96">
        <v>9.279512162787551E-4</v>
      </c>
      <c r="M131" s="97">
        <f t="shared" si="6"/>
        <v>0.44053457410699892</v>
      </c>
      <c r="N131" s="99"/>
    </row>
    <row r="132" spans="2:14" x14ac:dyDescent="0.25">
      <c r="B132" s="92">
        <v>44813</v>
      </c>
      <c r="C132" s="93">
        <v>157.37</v>
      </c>
      <c r="D132" s="93">
        <v>157.82</v>
      </c>
      <c r="E132" s="93">
        <v>154.75</v>
      </c>
      <c r="F132" s="99">
        <v>-2.7671545111149377E-3</v>
      </c>
      <c r="G132" s="99">
        <v>2.089244962701858E-2</v>
      </c>
      <c r="H132" s="102"/>
      <c r="I132" s="95">
        <f t="shared" si="7"/>
        <v>127</v>
      </c>
      <c r="J132" s="96">
        <f t="shared" si="4"/>
        <v>1.8839829081962911E-2</v>
      </c>
      <c r="K132" s="97">
        <f t="shared" si="5"/>
        <v>0.84947879926340852</v>
      </c>
      <c r="L132" s="96">
        <v>1.1399259048161525E-3</v>
      </c>
      <c r="M132" s="97">
        <f t="shared" si="6"/>
        <v>0.45512268979281278</v>
      </c>
      <c r="N132" s="99"/>
    </row>
    <row r="133" spans="2:14" x14ac:dyDescent="0.25">
      <c r="B133" s="92">
        <v>44782</v>
      </c>
      <c r="C133" s="93">
        <v>154.46</v>
      </c>
      <c r="D133" s="93">
        <v>156.36000000000001</v>
      </c>
      <c r="E133" s="93">
        <v>152.68</v>
      </c>
      <c r="F133" s="99">
        <v>-2.7671545111149377E-3</v>
      </c>
      <c r="G133" s="99">
        <v>2.089244962701858E-2</v>
      </c>
      <c r="H133" s="102"/>
      <c r="I133" s="95">
        <f t="shared" si="7"/>
        <v>128</v>
      </c>
      <c r="J133" s="96">
        <f t="shared" si="4"/>
        <v>-9.6178507309566674E-3</v>
      </c>
      <c r="K133" s="97">
        <f t="shared" si="5"/>
        <v>0.3714925151718097</v>
      </c>
      <c r="L133" s="96">
        <v>1.7473607571896199E-3</v>
      </c>
      <c r="M133" s="97">
        <f t="shared" si="6"/>
        <v>0.54557506399452149</v>
      </c>
      <c r="N133" s="99"/>
    </row>
    <row r="134" spans="2:14" x14ac:dyDescent="0.25">
      <c r="B134" s="92">
        <v>44751</v>
      </c>
      <c r="C134" s="93">
        <v>155.96</v>
      </c>
      <c r="D134" s="93">
        <v>156.66999999999999</v>
      </c>
      <c r="E134" s="93">
        <v>153.61000000000001</v>
      </c>
      <c r="F134" s="99">
        <v>-2.7671545111149377E-3</v>
      </c>
      <c r="G134" s="99">
        <v>2.089244962701858E-2</v>
      </c>
      <c r="H134" s="102"/>
      <c r="I134" s="95">
        <f t="shared" si="7"/>
        <v>129</v>
      </c>
      <c r="J134" s="96">
        <f t="shared" si="4"/>
        <v>9.253866563126989E-3</v>
      </c>
      <c r="K134" s="97">
        <f t="shared" si="5"/>
        <v>0.71748159693279279</v>
      </c>
      <c r="L134" s="96">
        <v>1.7939364946482073E-3</v>
      </c>
      <c r="M134" s="97">
        <f t="shared" si="6"/>
        <v>0.58640733308793314</v>
      </c>
      <c r="N134" s="99"/>
    </row>
    <row r="135" spans="2:14" x14ac:dyDescent="0.25">
      <c r="B135" s="92">
        <v>44721</v>
      </c>
      <c r="C135" s="93">
        <v>154.53</v>
      </c>
      <c r="D135" s="93">
        <v>157.09</v>
      </c>
      <c r="E135" s="93">
        <v>153.69</v>
      </c>
      <c r="F135" s="99">
        <v>-2.7671545111149377E-3</v>
      </c>
      <c r="G135" s="99">
        <v>2.089244962701858E-2</v>
      </c>
      <c r="H135" s="102"/>
      <c r="I135" s="95">
        <f t="shared" si="7"/>
        <v>130</v>
      </c>
      <c r="J135" s="96">
        <f t="shared" ref="J135:J198" si="8">C135/C136-1</f>
        <v>-8.2151338168281463E-3</v>
      </c>
      <c r="K135" s="97">
        <f t="shared" ref="K135:K198" si="9">_xlfn.NORM.S.DIST((J135-F135)/G135,1)</f>
        <v>0.39713761258971686</v>
      </c>
      <c r="L135" s="96">
        <v>1.8041087120990174E-3</v>
      </c>
      <c r="M135" s="97">
        <f t="shared" ref="M135:M198" si="10">VLOOKUP(L135,J$6:K$255,2,0)</f>
        <v>0.54647809047940243</v>
      </c>
      <c r="N135" s="99"/>
    </row>
    <row r="136" spans="2:14" x14ac:dyDescent="0.25">
      <c r="B136" s="92">
        <v>44601</v>
      </c>
      <c r="C136" s="93">
        <v>155.81</v>
      </c>
      <c r="D136" s="93">
        <v>160.36000000000001</v>
      </c>
      <c r="E136" s="93">
        <v>154.97</v>
      </c>
      <c r="F136" s="99">
        <v>-2.7671545111149377E-3</v>
      </c>
      <c r="G136" s="99">
        <v>2.089244962701858E-2</v>
      </c>
      <c r="H136" s="102"/>
      <c r="I136" s="95">
        <f t="shared" ref="I136:I199" si="11">I135+1</f>
        <v>131</v>
      </c>
      <c r="J136" s="96">
        <f t="shared" si="8"/>
        <v>-1.361104076981523E-2</v>
      </c>
      <c r="K136" s="97">
        <f t="shared" si="9"/>
        <v>0.30186860663080889</v>
      </c>
      <c r="L136" s="96">
        <v>1.8915084780111169E-3</v>
      </c>
      <c r="M136" s="97">
        <f t="shared" si="10"/>
        <v>0.56130785032825714</v>
      </c>
      <c r="N136" s="99"/>
    </row>
    <row r="137" spans="2:14" x14ac:dyDescent="0.25">
      <c r="B137" s="92">
        <v>44570</v>
      </c>
      <c r="C137" s="93">
        <v>157.96</v>
      </c>
      <c r="D137" s="93">
        <v>158.41999999999999</v>
      </c>
      <c r="E137" s="93">
        <v>154.66999999999999</v>
      </c>
      <c r="F137" s="99">
        <v>-2.7671545111149377E-3</v>
      </c>
      <c r="G137" s="99">
        <v>2.089244962701858E-2</v>
      </c>
      <c r="H137" s="102"/>
      <c r="I137" s="95">
        <f t="shared" si="11"/>
        <v>132</v>
      </c>
      <c r="J137" s="96">
        <f t="shared" si="8"/>
        <v>4.706780307848879E-3</v>
      </c>
      <c r="K137" s="97">
        <f t="shared" si="9"/>
        <v>0.63972872164323669</v>
      </c>
      <c r="L137" s="96">
        <v>1.9663812242309842E-3</v>
      </c>
      <c r="M137" s="97">
        <f t="shared" si="10"/>
        <v>0.54905898076995308</v>
      </c>
      <c r="N137" s="99"/>
    </row>
    <row r="138" spans="2:14" x14ac:dyDescent="0.25">
      <c r="B138" s="92" t="s">
        <v>230</v>
      </c>
      <c r="C138" s="93">
        <v>157.22</v>
      </c>
      <c r="D138" s="93">
        <v>160.58000000000001</v>
      </c>
      <c r="E138" s="93">
        <v>157.13999999999999</v>
      </c>
      <c r="F138" s="99">
        <v>-2.7671545111149377E-3</v>
      </c>
      <c r="G138" s="99">
        <v>2.089244962701858E-2</v>
      </c>
      <c r="H138" s="102"/>
      <c r="I138" s="95">
        <f t="shared" si="11"/>
        <v>133</v>
      </c>
      <c r="J138" s="96">
        <f t="shared" si="8"/>
        <v>-1.0634950600969084E-2</v>
      </c>
      <c r="K138" s="97">
        <f t="shared" si="9"/>
        <v>0.35324078807332282</v>
      </c>
      <c r="L138" s="96">
        <v>2.0533880903490509E-3</v>
      </c>
      <c r="M138" s="97">
        <f t="shared" si="10"/>
        <v>0.59123823219605198</v>
      </c>
      <c r="N138" s="99"/>
    </row>
    <row r="139" spans="2:14" x14ac:dyDescent="0.25">
      <c r="B139" s="92" t="s">
        <v>231</v>
      </c>
      <c r="C139" s="93">
        <v>158.91</v>
      </c>
      <c r="D139" s="93">
        <v>162.56</v>
      </c>
      <c r="E139" s="93">
        <v>157.72</v>
      </c>
      <c r="F139" s="99">
        <v>-2.7671545111149377E-3</v>
      </c>
      <c r="G139" s="99">
        <v>2.089244962701858E-2</v>
      </c>
      <c r="H139" s="102"/>
      <c r="I139" s="95">
        <f t="shared" si="11"/>
        <v>134</v>
      </c>
      <c r="J139" s="96">
        <f t="shared" si="8"/>
        <v>-1.5305490147477951E-2</v>
      </c>
      <c r="K139" s="97">
        <f t="shared" si="9"/>
        <v>0.27420741052916781</v>
      </c>
      <c r="L139" s="96">
        <v>2.2601874626071439E-3</v>
      </c>
      <c r="M139" s="97">
        <f t="shared" si="10"/>
        <v>0.59507889994801122</v>
      </c>
      <c r="N139" s="99"/>
    </row>
    <row r="140" spans="2:14" x14ac:dyDescent="0.25">
      <c r="B140" s="92" t="s">
        <v>232</v>
      </c>
      <c r="C140" s="93">
        <v>161.38</v>
      </c>
      <c r="D140" s="93">
        <v>162.9</v>
      </c>
      <c r="E140" s="93">
        <v>159.82</v>
      </c>
      <c r="F140" s="99">
        <v>-2.7671545111149377E-3</v>
      </c>
      <c r="G140" s="99">
        <v>2.089244962701858E-2</v>
      </c>
      <c r="H140" s="102"/>
      <c r="I140" s="95">
        <f t="shared" si="11"/>
        <v>135</v>
      </c>
      <c r="J140" s="96">
        <f t="shared" si="8"/>
        <v>-1.369025791468037E-2</v>
      </c>
      <c r="K140" s="97">
        <f t="shared" si="9"/>
        <v>0.30054787989802767</v>
      </c>
      <c r="L140" s="96">
        <v>2.3556285245198705E-3</v>
      </c>
      <c r="M140" s="97">
        <f t="shared" si="10"/>
        <v>0.59684836661851248</v>
      </c>
      <c r="N140" s="99"/>
    </row>
    <row r="141" spans="2:14" x14ac:dyDescent="0.25">
      <c r="B141" s="92" t="s">
        <v>233</v>
      </c>
      <c r="C141" s="93">
        <v>163.62</v>
      </c>
      <c r="D141" s="93">
        <v>171.05</v>
      </c>
      <c r="E141" s="93">
        <v>163.56</v>
      </c>
      <c r="F141" s="99">
        <v>-2.7671545111149377E-3</v>
      </c>
      <c r="G141" s="99">
        <v>2.089244962701858E-2</v>
      </c>
      <c r="H141" s="102"/>
      <c r="I141" s="95">
        <f t="shared" si="11"/>
        <v>136</v>
      </c>
      <c r="J141" s="96">
        <f t="shared" si="8"/>
        <v>-3.7699229547726865E-2</v>
      </c>
      <c r="K141" s="97">
        <f t="shared" si="9"/>
        <v>4.7262636448442016E-2</v>
      </c>
      <c r="L141" s="96">
        <v>2.4689452974306914E-3</v>
      </c>
      <c r="M141" s="97">
        <f t="shared" si="10"/>
        <v>0.47767648518446143</v>
      </c>
      <c r="N141" s="99"/>
    </row>
    <row r="142" spans="2:14" x14ac:dyDescent="0.25">
      <c r="B142" s="92" t="s">
        <v>234</v>
      </c>
      <c r="C142" s="93">
        <v>170.03</v>
      </c>
      <c r="D142" s="93">
        <v>170.14</v>
      </c>
      <c r="E142" s="93">
        <v>168.35</v>
      </c>
      <c r="F142" s="99">
        <v>-2.7671545111149377E-3</v>
      </c>
      <c r="G142" s="99">
        <v>2.089244962701858E-2</v>
      </c>
      <c r="H142" s="102"/>
      <c r="I142" s="95">
        <f t="shared" si="11"/>
        <v>137</v>
      </c>
      <c r="J142" s="96">
        <f t="shared" si="8"/>
        <v>1.4922700411866607E-2</v>
      </c>
      <c r="K142" s="97">
        <f t="shared" si="9"/>
        <v>0.8014217270051105</v>
      </c>
      <c r="L142" s="96">
        <v>2.8960129310344751E-3</v>
      </c>
      <c r="M142" s="97">
        <f t="shared" si="10"/>
        <v>0.48801832366508768</v>
      </c>
      <c r="N142" s="99"/>
    </row>
    <row r="143" spans="2:14" x14ac:dyDescent="0.25">
      <c r="B143" s="92" t="s">
        <v>235</v>
      </c>
      <c r="C143" s="93">
        <v>167.53</v>
      </c>
      <c r="D143" s="93">
        <v>168.11</v>
      </c>
      <c r="E143" s="93">
        <v>166.25</v>
      </c>
      <c r="F143" s="99">
        <v>-2.7671545111149377E-3</v>
      </c>
      <c r="G143" s="99">
        <v>2.089244962701858E-2</v>
      </c>
      <c r="H143" s="102"/>
      <c r="I143" s="95">
        <f t="shared" si="11"/>
        <v>138</v>
      </c>
      <c r="J143" s="96">
        <f t="shared" si="8"/>
        <v>1.7939364946482073E-3</v>
      </c>
      <c r="K143" s="97">
        <f t="shared" si="9"/>
        <v>0.58640733308793314</v>
      </c>
      <c r="L143" s="96">
        <v>3.2531734387957201E-3</v>
      </c>
      <c r="M143" s="97">
        <f t="shared" si="10"/>
        <v>0.56944282802758106</v>
      </c>
      <c r="N143" s="99"/>
    </row>
    <row r="144" spans="2:14" x14ac:dyDescent="0.25">
      <c r="B144" s="92" t="s">
        <v>236</v>
      </c>
      <c r="C144" s="93">
        <v>167.23</v>
      </c>
      <c r="D144" s="93">
        <v>168.71</v>
      </c>
      <c r="E144" s="93">
        <v>166.65</v>
      </c>
      <c r="F144" s="99">
        <v>-2.7671545111149377E-3</v>
      </c>
      <c r="G144" s="99">
        <v>2.089244962701858E-2</v>
      </c>
      <c r="H144" s="102"/>
      <c r="I144" s="95">
        <f t="shared" si="11"/>
        <v>139</v>
      </c>
      <c r="J144" s="96">
        <f t="shared" si="8"/>
        <v>-2.029002804798008E-3</v>
      </c>
      <c r="K144" s="97">
        <f t="shared" si="9"/>
        <v>0.51409210868455169</v>
      </c>
      <c r="L144" s="96">
        <v>3.2905782015983931E-3</v>
      </c>
      <c r="M144" s="97">
        <f t="shared" si="10"/>
        <v>0.49758041051374163</v>
      </c>
      <c r="N144" s="99"/>
    </row>
    <row r="145" spans="2:14" x14ac:dyDescent="0.25">
      <c r="B145" s="92" t="s">
        <v>237</v>
      </c>
      <c r="C145" s="93">
        <v>167.57</v>
      </c>
      <c r="D145" s="93">
        <v>169.86</v>
      </c>
      <c r="E145" s="93">
        <v>167.14</v>
      </c>
      <c r="F145" s="99">
        <v>-2.7671545111149377E-3</v>
      </c>
      <c r="G145" s="99">
        <v>2.089244962701858E-2</v>
      </c>
      <c r="H145" s="102"/>
      <c r="I145" s="95">
        <f t="shared" si="11"/>
        <v>140</v>
      </c>
      <c r="J145" s="96">
        <f t="shared" si="8"/>
        <v>-2.3029384328358327E-2</v>
      </c>
      <c r="K145" s="97">
        <f t="shared" si="9"/>
        <v>0.16606436078273046</v>
      </c>
      <c r="L145" s="96">
        <v>3.5716563556349445E-3</v>
      </c>
      <c r="M145" s="97">
        <f t="shared" si="10"/>
        <v>0.50141604929269845</v>
      </c>
      <c r="N145" s="99"/>
    </row>
    <row r="146" spans="2:14" x14ac:dyDescent="0.25">
      <c r="B146" s="92" t="s">
        <v>238</v>
      </c>
      <c r="C146" s="93">
        <v>171.52</v>
      </c>
      <c r="D146" s="93">
        <v>173.74</v>
      </c>
      <c r="E146" s="93">
        <v>171.31</v>
      </c>
      <c r="F146" s="99">
        <v>-2.7671545111149377E-3</v>
      </c>
      <c r="G146" s="99">
        <v>2.089244962701858E-2</v>
      </c>
      <c r="H146" s="102"/>
      <c r="I146" s="95">
        <f t="shared" si="11"/>
        <v>141</v>
      </c>
      <c r="J146" s="96">
        <f t="shared" si="8"/>
        <v>-1.510192362905538E-2</v>
      </c>
      <c r="K146" s="97">
        <f t="shared" si="9"/>
        <v>0.27746339101960332</v>
      </c>
      <c r="L146" s="96">
        <v>3.7341299477222645E-3</v>
      </c>
      <c r="M146" s="97">
        <f t="shared" si="10"/>
        <v>0.57701729652474643</v>
      </c>
      <c r="N146" s="99"/>
    </row>
    <row r="147" spans="2:14" x14ac:dyDescent="0.25">
      <c r="B147" s="92" t="s">
        <v>239</v>
      </c>
      <c r="C147" s="93">
        <v>174.15</v>
      </c>
      <c r="D147" s="93">
        <v>174.9</v>
      </c>
      <c r="E147" s="93">
        <v>173.12</v>
      </c>
      <c r="F147" s="99">
        <v>-2.7671545111149377E-3</v>
      </c>
      <c r="G147" s="99">
        <v>2.089244962701858E-2</v>
      </c>
      <c r="H147" s="102"/>
      <c r="I147" s="95">
        <f t="shared" si="11"/>
        <v>142</v>
      </c>
      <c r="J147" s="96">
        <f t="shared" si="8"/>
        <v>-2.2916069894013402E-3</v>
      </c>
      <c r="K147" s="97">
        <f t="shared" si="9"/>
        <v>0.50907981761843968</v>
      </c>
      <c r="L147" s="96">
        <v>3.781847133757843E-3</v>
      </c>
      <c r="M147" s="97">
        <f t="shared" si="10"/>
        <v>0.58982025724144116</v>
      </c>
      <c r="N147" s="99"/>
    </row>
    <row r="148" spans="2:14" x14ac:dyDescent="0.25">
      <c r="B148" s="92" t="s">
        <v>240</v>
      </c>
      <c r="C148" s="93">
        <v>174.55</v>
      </c>
      <c r="D148" s="93">
        <v>176.15</v>
      </c>
      <c r="E148" s="93">
        <v>172.57</v>
      </c>
      <c r="F148" s="99">
        <v>-2.7671545111149377E-3</v>
      </c>
      <c r="G148" s="99">
        <v>2.089244962701858E-2</v>
      </c>
      <c r="H148" s="102"/>
      <c r="I148" s="95">
        <f t="shared" si="11"/>
        <v>143</v>
      </c>
      <c r="J148" s="96">
        <f t="shared" si="8"/>
        <v>8.7846038259262738E-3</v>
      </c>
      <c r="K148" s="97">
        <f t="shared" si="9"/>
        <v>0.70983934872724042</v>
      </c>
      <c r="L148" s="96">
        <v>3.9022980199450163E-3</v>
      </c>
      <c r="M148" s="97">
        <f t="shared" si="10"/>
        <v>0.59162271232956254</v>
      </c>
      <c r="N148" s="99"/>
    </row>
    <row r="149" spans="2:14" x14ac:dyDescent="0.25">
      <c r="B149" s="92" t="s">
        <v>241</v>
      </c>
      <c r="C149" s="93">
        <v>173.03</v>
      </c>
      <c r="D149" s="93">
        <v>173.71</v>
      </c>
      <c r="E149" s="93">
        <v>171.66</v>
      </c>
      <c r="F149" s="99">
        <v>-2.7671545111149377E-3</v>
      </c>
      <c r="G149" s="99">
        <v>2.089244962701858E-2</v>
      </c>
      <c r="H149" s="102"/>
      <c r="I149" s="95">
        <f t="shared" si="11"/>
        <v>144</v>
      </c>
      <c r="J149" s="96">
        <f t="shared" si="8"/>
        <v>-9.2384086841035273E-4</v>
      </c>
      <c r="K149" s="97">
        <f t="shared" si="9"/>
        <v>0.53515254599458162</v>
      </c>
      <c r="L149" s="96">
        <v>4.0888751735843609E-3</v>
      </c>
      <c r="M149" s="97">
        <f t="shared" si="10"/>
        <v>0.51692524815929475</v>
      </c>
      <c r="N149" s="99"/>
    </row>
    <row r="150" spans="2:14" x14ac:dyDescent="0.25">
      <c r="B150" s="92" t="s">
        <v>242</v>
      </c>
      <c r="C150" s="93">
        <v>173.19</v>
      </c>
      <c r="D150" s="93">
        <v>173.39</v>
      </c>
      <c r="E150" s="93">
        <v>171.35</v>
      </c>
      <c r="F150" s="99">
        <v>-2.7671545111149377E-3</v>
      </c>
      <c r="G150" s="99">
        <v>2.089244962701858E-2</v>
      </c>
      <c r="H150" s="102"/>
      <c r="I150" s="95">
        <f t="shared" si="11"/>
        <v>145</v>
      </c>
      <c r="J150" s="96">
        <f t="shared" si="8"/>
        <v>6.3335270191748894E-3</v>
      </c>
      <c r="K150" s="97">
        <f t="shared" si="9"/>
        <v>0.66843530714448107</v>
      </c>
      <c r="L150" s="96">
        <v>4.1291032964008156E-3</v>
      </c>
      <c r="M150" s="97">
        <f t="shared" si="10"/>
        <v>0.5178994091063458</v>
      </c>
      <c r="N150" s="99"/>
    </row>
    <row r="151" spans="2:14" x14ac:dyDescent="0.25">
      <c r="B151" s="92">
        <v>44903</v>
      </c>
      <c r="C151" s="93">
        <v>172.1</v>
      </c>
      <c r="D151" s="93">
        <v>172.17</v>
      </c>
      <c r="E151" s="93">
        <v>169.4</v>
      </c>
      <c r="F151" s="99">
        <v>-2.7671545111149377E-3</v>
      </c>
      <c r="G151" s="99">
        <v>2.089244962701858E-2</v>
      </c>
      <c r="H151" s="102"/>
      <c r="I151" s="95">
        <f t="shared" si="11"/>
        <v>146</v>
      </c>
      <c r="J151" s="96">
        <f t="shared" si="8"/>
        <v>2.1425603893405976E-2</v>
      </c>
      <c r="K151" s="97">
        <f t="shared" si="9"/>
        <v>0.87656116214652879</v>
      </c>
      <c r="L151" s="96">
        <v>4.1750647854881251E-3</v>
      </c>
      <c r="M151" s="97">
        <f t="shared" si="10"/>
        <v>0.5956972432803902</v>
      </c>
      <c r="N151" s="99"/>
    </row>
    <row r="152" spans="2:14" x14ac:dyDescent="0.25">
      <c r="B152" s="92">
        <v>44873</v>
      </c>
      <c r="C152" s="93">
        <v>168.49</v>
      </c>
      <c r="D152" s="93">
        <v>170.99</v>
      </c>
      <c r="E152" s="93">
        <v>168.19</v>
      </c>
      <c r="F152" s="99">
        <v>-2.7671545111149377E-3</v>
      </c>
      <c r="G152" s="99">
        <v>2.089244962701858E-2</v>
      </c>
      <c r="H152" s="102"/>
      <c r="I152" s="95">
        <f t="shared" si="11"/>
        <v>147</v>
      </c>
      <c r="J152" s="96">
        <f t="shared" si="8"/>
        <v>-4.4315764594659024E-3</v>
      </c>
      <c r="K152" s="97">
        <f t="shared" si="9"/>
        <v>0.46825137356062174</v>
      </c>
      <c r="L152" s="96">
        <v>4.4563964656165744E-3</v>
      </c>
      <c r="M152" s="97">
        <f t="shared" si="10"/>
        <v>0.52582062939730267</v>
      </c>
      <c r="N152" s="99"/>
    </row>
    <row r="153" spans="2:14" x14ac:dyDescent="0.25">
      <c r="B153" s="92">
        <v>44842</v>
      </c>
      <c r="C153" s="93">
        <v>169.24</v>
      </c>
      <c r="D153" s="93">
        <v>169.34</v>
      </c>
      <c r="E153" s="93">
        <v>166.9</v>
      </c>
      <c r="F153" s="99">
        <v>-2.7671545111149377E-3</v>
      </c>
      <c r="G153" s="99">
        <v>2.089244962701858E-2</v>
      </c>
      <c r="H153" s="102"/>
      <c r="I153" s="95">
        <f t="shared" si="11"/>
        <v>148</v>
      </c>
      <c r="J153" s="96">
        <f t="shared" si="8"/>
        <v>2.6194518554450763E-2</v>
      </c>
      <c r="K153" s="97">
        <f t="shared" si="9"/>
        <v>0.91716116591867947</v>
      </c>
      <c r="L153" s="96">
        <v>4.706780307848879E-3</v>
      </c>
      <c r="M153" s="97">
        <f t="shared" si="10"/>
        <v>0.63972872164323669</v>
      </c>
      <c r="N153" s="99"/>
    </row>
    <row r="154" spans="2:14" x14ac:dyDescent="0.25">
      <c r="B154" s="92">
        <v>44812</v>
      </c>
      <c r="C154" s="93">
        <v>164.92</v>
      </c>
      <c r="D154" s="93">
        <v>165.82</v>
      </c>
      <c r="E154" s="93">
        <v>163.25</v>
      </c>
      <c r="F154" s="99">
        <v>-2.7671545111149377E-3</v>
      </c>
      <c r="G154" s="99">
        <v>2.089244962701858E-2</v>
      </c>
      <c r="H154" s="102"/>
      <c r="I154" s="95">
        <f t="shared" si="11"/>
        <v>149</v>
      </c>
      <c r="J154" s="96">
        <f t="shared" si="8"/>
        <v>3.0326924243340159E-4</v>
      </c>
      <c r="K154" s="97">
        <f t="shared" si="9"/>
        <v>0.55841951372717102</v>
      </c>
      <c r="L154" s="96">
        <v>4.7147249743764164E-3</v>
      </c>
      <c r="M154" s="97">
        <f t="shared" si="10"/>
        <v>0.52320847133940163</v>
      </c>
      <c r="N154" s="99"/>
    </row>
    <row r="155" spans="2:14" x14ac:dyDescent="0.25">
      <c r="B155" s="92">
        <v>44781</v>
      </c>
      <c r="C155" s="93">
        <v>164.87</v>
      </c>
      <c r="D155" s="93">
        <v>167.81</v>
      </c>
      <c r="E155" s="93">
        <v>164.2</v>
      </c>
      <c r="F155" s="99">
        <v>-2.7671545111149377E-3</v>
      </c>
      <c r="G155" s="99">
        <v>2.089244962701858E-2</v>
      </c>
      <c r="H155" s="102"/>
      <c r="I155" s="95">
        <f t="shared" si="11"/>
        <v>150</v>
      </c>
      <c r="J155" s="96">
        <f t="shared" si="8"/>
        <v>-2.9029331720592522E-3</v>
      </c>
      <c r="K155" s="97">
        <f t="shared" si="9"/>
        <v>0.49740731851508435</v>
      </c>
      <c r="L155" s="96">
        <v>5.0366300366300187E-3</v>
      </c>
      <c r="M155" s="97">
        <f t="shared" si="10"/>
        <v>0.59737994200248468</v>
      </c>
      <c r="N155" s="99"/>
    </row>
    <row r="156" spans="2:14" x14ac:dyDescent="0.25">
      <c r="B156" s="92">
        <v>44689</v>
      </c>
      <c r="C156" s="93">
        <v>165.35</v>
      </c>
      <c r="D156" s="93">
        <v>165.85</v>
      </c>
      <c r="E156" s="93">
        <v>163</v>
      </c>
      <c r="F156" s="99">
        <v>3.4974254039128083E-3</v>
      </c>
      <c r="G156" s="99">
        <v>2.0912974657516618E-2</v>
      </c>
      <c r="H156" s="102"/>
      <c r="I156" s="95">
        <f t="shared" si="11"/>
        <v>151</v>
      </c>
      <c r="J156" s="96">
        <f t="shared" si="8"/>
        <v>-2.7742596948314713E-3</v>
      </c>
      <c r="K156" s="97">
        <f t="shared" si="9"/>
        <v>0.38212883272922205</v>
      </c>
      <c r="L156" s="96">
        <v>5.2276791855825344E-3</v>
      </c>
      <c r="M156" s="97">
        <f t="shared" si="10"/>
        <v>0.53296923070942204</v>
      </c>
      <c r="N156" s="99"/>
    </row>
    <row r="157" spans="2:14" x14ac:dyDescent="0.25">
      <c r="B157" s="92">
        <v>44659</v>
      </c>
      <c r="C157" s="93">
        <v>165.81</v>
      </c>
      <c r="D157" s="93">
        <v>167.19</v>
      </c>
      <c r="E157" s="93">
        <v>164.43</v>
      </c>
      <c r="F157" s="99">
        <v>3.4974254039128083E-3</v>
      </c>
      <c r="G157" s="99">
        <v>2.0912974657516618E-2</v>
      </c>
      <c r="H157" s="102"/>
      <c r="I157" s="95">
        <f t="shared" si="11"/>
        <v>152</v>
      </c>
      <c r="J157" s="96">
        <f t="shared" si="8"/>
        <v>-1.9262023716366539E-3</v>
      </c>
      <c r="K157" s="97">
        <f t="shared" si="9"/>
        <v>0.39768540958468912</v>
      </c>
      <c r="L157" s="96">
        <v>5.9262218670927957E-3</v>
      </c>
      <c r="M157" s="97">
        <f t="shared" si="10"/>
        <v>0.62159109478511088</v>
      </c>
      <c r="N157" s="99"/>
    </row>
    <row r="158" spans="2:14" x14ac:dyDescent="0.25">
      <c r="B158" s="92">
        <v>44628</v>
      </c>
      <c r="C158" s="93">
        <v>166.13</v>
      </c>
      <c r="D158" s="93">
        <v>166.59</v>
      </c>
      <c r="E158" s="93">
        <v>160.75</v>
      </c>
      <c r="F158" s="99">
        <v>3.4974254039128083E-3</v>
      </c>
      <c r="G158" s="99">
        <v>2.0912974657516618E-2</v>
      </c>
      <c r="H158" s="102"/>
      <c r="I158" s="95">
        <f t="shared" si="11"/>
        <v>153</v>
      </c>
      <c r="J158" s="96">
        <f t="shared" si="8"/>
        <v>3.8247609524404647E-2</v>
      </c>
      <c r="K158" s="97">
        <f t="shared" si="9"/>
        <v>0.95170918454942877</v>
      </c>
      <c r="L158" s="96">
        <v>6.3335270191748894E-3</v>
      </c>
      <c r="M158" s="97">
        <f t="shared" si="10"/>
        <v>0.66843530714448107</v>
      </c>
      <c r="N158" s="99"/>
    </row>
    <row r="159" spans="2:14" x14ac:dyDescent="0.25">
      <c r="B159" s="92">
        <v>44600</v>
      </c>
      <c r="C159" s="93">
        <v>160.01</v>
      </c>
      <c r="D159" s="93">
        <v>162.41</v>
      </c>
      <c r="E159" s="93">
        <v>159.63</v>
      </c>
      <c r="F159" s="99">
        <v>3.4974254039128083E-3</v>
      </c>
      <c r="G159" s="99">
        <v>2.0912974657516618E-2</v>
      </c>
      <c r="H159" s="102"/>
      <c r="I159" s="95">
        <f t="shared" si="11"/>
        <v>154</v>
      </c>
      <c r="J159" s="96">
        <f t="shared" si="8"/>
        <v>-9.2873506284441021E-3</v>
      </c>
      <c r="K159" s="97">
        <f t="shared" si="9"/>
        <v>0.2704898195465637</v>
      </c>
      <c r="L159" s="96">
        <v>6.454038473588497E-3</v>
      </c>
      <c r="M159" s="97">
        <f t="shared" si="10"/>
        <v>0.61924089939023574</v>
      </c>
      <c r="N159" s="99"/>
    </row>
    <row r="160" spans="2:14" x14ac:dyDescent="0.25">
      <c r="B160" s="92">
        <v>44569</v>
      </c>
      <c r="C160" s="93">
        <v>161.51</v>
      </c>
      <c r="D160" s="93">
        <v>163.59</v>
      </c>
      <c r="E160" s="93">
        <v>160.88999999999999</v>
      </c>
      <c r="F160" s="99">
        <v>3.4974254039128083E-3</v>
      </c>
      <c r="G160" s="99">
        <v>2.0912974657516618E-2</v>
      </c>
      <c r="H160" s="102"/>
      <c r="I160" s="95">
        <f t="shared" si="11"/>
        <v>155</v>
      </c>
      <c r="J160" s="96">
        <f t="shared" si="8"/>
        <v>-6.1534674789244237E-3</v>
      </c>
      <c r="K160" s="97">
        <f t="shared" si="9"/>
        <v>0.32222759081871355</v>
      </c>
      <c r="L160" s="96">
        <v>6.5662930291170429E-3</v>
      </c>
      <c r="M160" s="97">
        <f t="shared" si="10"/>
        <v>0.67246781669135236</v>
      </c>
      <c r="N160" s="99"/>
    </row>
    <row r="161" spans="2:14" x14ac:dyDescent="0.25">
      <c r="B161" s="92" t="s">
        <v>243</v>
      </c>
      <c r="C161" s="93">
        <v>162.51</v>
      </c>
      <c r="D161" s="93">
        <v>163.63</v>
      </c>
      <c r="E161" s="93">
        <v>159.5</v>
      </c>
      <c r="F161" s="99">
        <v>3.4974254039128083E-3</v>
      </c>
      <c r="G161" s="99">
        <v>2.0912974657516618E-2</v>
      </c>
      <c r="H161" s="102"/>
      <c r="I161" s="95">
        <f t="shared" si="11"/>
        <v>156</v>
      </c>
      <c r="J161" s="96">
        <f t="shared" si="8"/>
        <v>3.2793136320305116E-2</v>
      </c>
      <c r="K161" s="97">
        <f t="shared" si="9"/>
        <v>0.9193688912795428</v>
      </c>
      <c r="L161" s="96">
        <v>6.6727327873823405E-3</v>
      </c>
      <c r="M161" s="97">
        <f t="shared" si="10"/>
        <v>0.56034119558357887</v>
      </c>
      <c r="N161" s="99"/>
    </row>
    <row r="162" spans="2:14" x14ac:dyDescent="0.25">
      <c r="B162" s="92" t="s">
        <v>244</v>
      </c>
      <c r="C162" s="93">
        <v>157.35</v>
      </c>
      <c r="D162" s="93">
        <v>157.63999999999999</v>
      </c>
      <c r="E162" s="93">
        <v>154.41</v>
      </c>
      <c r="F162" s="99">
        <v>3.4974254039128083E-3</v>
      </c>
      <c r="G162" s="99">
        <v>2.0912974657516618E-2</v>
      </c>
      <c r="H162" s="102"/>
      <c r="I162" s="95">
        <f t="shared" si="11"/>
        <v>157</v>
      </c>
      <c r="J162" s="96">
        <f t="shared" si="8"/>
        <v>3.5716563556349445E-3</v>
      </c>
      <c r="K162" s="97">
        <f t="shared" si="9"/>
        <v>0.50141604929269845</v>
      </c>
      <c r="L162" s="96">
        <v>6.7371283762902578E-3</v>
      </c>
      <c r="M162" s="97">
        <f t="shared" si="10"/>
        <v>0.62356423978816711</v>
      </c>
      <c r="N162" s="99"/>
    </row>
    <row r="163" spans="2:14" x14ac:dyDescent="0.25">
      <c r="B163" s="92" t="s">
        <v>245</v>
      </c>
      <c r="C163" s="93">
        <v>156.79</v>
      </c>
      <c r="D163" s="93">
        <v>157.33000000000001</v>
      </c>
      <c r="E163" s="93">
        <v>152.16</v>
      </c>
      <c r="F163" s="99">
        <v>3.4974254039128083E-3</v>
      </c>
      <c r="G163" s="99">
        <v>2.0912974657516618E-2</v>
      </c>
      <c r="H163" s="102"/>
      <c r="I163" s="95">
        <f t="shared" si="11"/>
        <v>158</v>
      </c>
      <c r="J163" s="96">
        <f t="shared" si="8"/>
        <v>3.4234828496042313E-2</v>
      </c>
      <c r="K163" s="97">
        <f t="shared" si="9"/>
        <v>0.92918888057044202</v>
      </c>
      <c r="L163" s="96">
        <v>6.782476295937423E-3</v>
      </c>
      <c r="M163" s="97">
        <f t="shared" si="10"/>
        <v>0.6340640338516188</v>
      </c>
      <c r="N163" s="99"/>
    </row>
    <row r="164" spans="2:14" x14ac:dyDescent="0.25">
      <c r="B164" s="92" t="s">
        <v>246</v>
      </c>
      <c r="C164" s="93">
        <v>151.6</v>
      </c>
      <c r="D164" s="93">
        <v>153.09</v>
      </c>
      <c r="E164" s="93">
        <v>150.80000000000001</v>
      </c>
      <c r="F164" s="99">
        <v>3.4974254039128083E-3</v>
      </c>
      <c r="G164" s="99">
        <v>2.0912974657516618E-2</v>
      </c>
      <c r="H164" s="102"/>
      <c r="I164" s="95">
        <f t="shared" si="11"/>
        <v>159</v>
      </c>
      <c r="J164" s="96">
        <f t="shared" si="8"/>
        <v>-8.826413860738791E-3</v>
      </c>
      <c r="K164" s="97">
        <f t="shared" si="9"/>
        <v>0.27783285594536633</v>
      </c>
      <c r="L164" s="96">
        <v>6.8337129840547739E-3</v>
      </c>
      <c r="M164" s="97">
        <f t="shared" si="10"/>
        <v>0.563375105018178</v>
      </c>
      <c r="N164" s="99"/>
    </row>
    <row r="165" spans="2:14" x14ac:dyDescent="0.25">
      <c r="B165" s="92" t="s">
        <v>247</v>
      </c>
      <c r="C165" s="93">
        <v>152.94999999999999</v>
      </c>
      <c r="D165" s="93">
        <v>155.04</v>
      </c>
      <c r="E165" s="93">
        <v>152.28</v>
      </c>
      <c r="F165" s="99">
        <v>3.4974254039128083E-3</v>
      </c>
      <c r="G165" s="99">
        <v>2.0912974657516618E-2</v>
      </c>
      <c r="H165" s="102"/>
      <c r="I165" s="95">
        <f t="shared" si="11"/>
        <v>160</v>
      </c>
      <c r="J165" s="96">
        <f t="shared" si="8"/>
        <v>-7.3982737361283357E-3</v>
      </c>
      <c r="K165" s="97">
        <f t="shared" si="9"/>
        <v>0.30118273040887045</v>
      </c>
      <c r="L165" s="96">
        <v>7.9007554231063093E-3</v>
      </c>
      <c r="M165" s="97">
        <f t="shared" si="10"/>
        <v>0.60797345577600104</v>
      </c>
      <c r="N165" s="99"/>
    </row>
    <row r="166" spans="2:14" x14ac:dyDescent="0.25">
      <c r="B166" s="92" t="s">
        <v>248</v>
      </c>
      <c r="C166" s="93">
        <v>154.09</v>
      </c>
      <c r="D166" s="93">
        <v>156.28</v>
      </c>
      <c r="E166" s="93">
        <v>153.41</v>
      </c>
      <c r="F166" s="99">
        <v>3.4974254039128083E-3</v>
      </c>
      <c r="G166" s="99">
        <v>2.0912974657516618E-2</v>
      </c>
      <c r="H166" s="102"/>
      <c r="I166" s="95">
        <f t="shared" si="11"/>
        <v>161</v>
      </c>
      <c r="J166" s="96">
        <f t="shared" si="8"/>
        <v>-8.1107177341486203E-3</v>
      </c>
      <c r="K166" s="97">
        <f t="shared" si="9"/>
        <v>0.28942374578063335</v>
      </c>
      <c r="L166" s="96">
        <v>8.2336216088141345E-3</v>
      </c>
      <c r="M166" s="97">
        <f t="shared" si="10"/>
        <v>0.64615025584399255</v>
      </c>
      <c r="N166" s="99"/>
    </row>
    <row r="167" spans="2:14" x14ac:dyDescent="0.25">
      <c r="B167" s="92" t="s">
        <v>249</v>
      </c>
      <c r="C167" s="93">
        <v>155.35</v>
      </c>
      <c r="D167" s="93">
        <v>155.57</v>
      </c>
      <c r="E167" s="93">
        <v>151.94</v>
      </c>
      <c r="F167" s="99">
        <v>3.4974254039128083E-3</v>
      </c>
      <c r="G167" s="99">
        <v>2.0912974657516618E-2</v>
      </c>
      <c r="H167" s="102"/>
      <c r="I167" s="95">
        <f t="shared" si="11"/>
        <v>162</v>
      </c>
      <c r="J167" s="96">
        <f t="shared" si="8"/>
        <v>1.5094093047569368E-2</v>
      </c>
      <c r="K167" s="97">
        <f t="shared" si="9"/>
        <v>0.71038856973270192</v>
      </c>
      <c r="L167" s="96">
        <v>8.2475632199576765E-3</v>
      </c>
      <c r="M167" s="97">
        <f t="shared" si="10"/>
        <v>0.61604601085685951</v>
      </c>
      <c r="N167" s="99"/>
    </row>
    <row r="168" spans="2:14" x14ac:dyDescent="0.25">
      <c r="B168" s="92" t="s">
        <v>250</v>
      </c>
      <c r="C168" s="93">
        <v>153.04</v>
      </c>
      <c r="D168" s="93">
        <v>153.72</v>
      </c>
      <c r="E168" s="93">
        <v>150.37</v>
      </c>
      <c r="F168" s="99">
        <v>3.4974254039128083E-3</v>
      </c>
      <c r="G168" s="99">
        <v>2.0912974657516618E-2</v>
      </c>
      <c r="H168" s="102"/>
      <c r="I168" s="95">
        <f t="shared" si="11"/>
        <v>163</v>
      </c>
      <c r="J168" s="96">
        <f t="shared" si="8"/>
        <v>1.3509933774834337E-2</v>
      </c>
      <c r="K168" s="97">
        <f t="shared" si="9"/>
        <v>0.68394892890363368</v>
      </c>
      <c r="L168" s="96">
        <v>8.3773087071241648E-3</v>
      </c>
      <c r="M168" s="97">
        <f t="shared" si="10"/>
        <v>0.61905337506687197</v>
      </c>
      <c r="N168" s="99"/>
    </row>
    <row r="169" spans="2:14" x14ac:dyDescent="0.25">
      <c r="B169" s="92" t="s">
        <v>251</v>
      </c>
      <c r="C169" s="93">
        <v>151</v>
      </c>
      <c r="D169" s="93">
        <v>151.22999999999999</v>
      </c>
      <c r="E169" s="93">
        <v>146.91</v>
      </c>
      <c r="F169" s="99">
        <v>3.4974254039128083E-3</v>
      </c>
      <c r="G169" s="99">
        <v>2.0912974657516618E-2</v>
      </c>
      <c r="H169" s="102"/>
      <c r="I169" s="95">
        <f t="shared" si="11"/>
        <v>164</v>
      </c>
      <c r="J169" s="96">
        <f t="shared" si="8"/>
        <v>2.672196913034619E-2</v>
      </c>
      <c r="K169" s="97">
        <f t="shared" si="9"/>
        <v>0.86661524298747805</v>
      </c>
      <c r="L169" s="96">
        <v>8.5376265398220408E-3</v>
      </c>
      <c r="M169" s="97">
        <f t="shared" si="10"/>
        <v>0.65067925414341965</v>
      </c>
      <c r="N169" s="99"/>
    </row>
    <row r="170" spans="2:14" x14ac:dyDescent="0.25">
      <c r="B170" s="92" t="s">
        <v>252</v>
      </c>
      <c r="C170" s="93">
        <v>147.07</v>
      </c>
      <c r="D170" s="93">
        <v>151.57</v>
      </c>
      <c r="E170" s="93">
        <v>146.69999999999999</v>
      </c>
      <c r="F170" s="99">
        <v>3.4974254039128083E-3</v>
      </c>
      <c r="G170" s="99">
        <v>2.0912974657516618E-2</v>
      </c>
      <c r="H170" s="102"/>
      <c r="I170" s="95">
        <f t="shared" si="11"/>
        <v>165</v>
      </c>
      <c r="J170" s="96">
        <f t="shared" si="8"/>
        <v>-2.0643270959579074E-2</v>
      </c>
      <c r="K170" s="97">
        <f t="shared" si="9"/>
        <v>0.12418027239696655</v>
      </c>
      <c r="L170" s="96">
        <v>8.7563075096468435E-3</v>
      </c>
      <c r="M170" s="97">
        <f t="shared" si="10"/>
        <v>0.62779646269279099</v>
      </c>
      <c r="N170" s="99"/>
    </row>
    <row r="171" spans="2:14" x14ac:dyDescent="0.25">
      <c r="B171" s="92" t="s">
        <v>253</v>
      </c>
      <c r="C171" s="93">
        <v>150.16999999999999</v>
      </c>
      <c r="D171" s="93">
        <v>150.86000000000001</v>
      </c>
      <c r="E171" s="93">
        <v>148.19999999999999</v>
      </c>
      <c r="F171" s="99">
        <v>3.4974254039128083E-3</v>
      </c>
      <c r="G171" s="99">
        <v>2.0912974657516618E-2</v>
      </c>
      <c r="H171" s="102"/>
      <c r="I171" s="95">
        <f t="shared" si="11"/>
        <v>166</v>
      </c>
      <c r="J171" s="96">
        <f t="shared" si="8"/>
        <v>1.1450124604297063E-2</v>
      </c>
      <c r="K171" s="97">
        <f t="shared" si="9"/>
        <v>0.64812966961451446</v>
      </c>
      <c r="L171" s="96">
        <v>8.7846038259262738E-3</v>
      </c>
      <c r="M171" s="97">
        <f t="shared" si="10"/>
        <v>0.70983934872724042</v>
      </c>
      <c r="N171" s="99"/>
    </row>
    <row r="172" spans="2:14" x14ac:dyDescent="0.25">
      <c r="B172" s="92" t="s">
        <v>254</v>
      </c>
      <c r="C172" s="93">
        <v>148.47</v>
      </c>
      <c r="D172" s="93">
        <v>148.94999999999999</v>
      </c>
      <c r="E172" s="93">
        <v>143.25</v>
      </c>
      <c r="F172" s="99">
        <v>3.4974254039128083E-3</v>
      </c>
      <c r="G172" s="99">
        <v>2.0912974657516618E-2</v>
      </c>
      <c r="H172" s="102"/>
      <c r="I172" s="95">
        <f t="shared" si="11"/>
        <v>167</v>
      </c>
      <c r="J172" s="96">
        <f t="shared" si="8"/>
        <v>2.0482507388823956E-2</v>
      </c>
      <c r="K172" s="97">
        <f t="shared" si="9"/>
        <v>0.79165557926569985</v>
      </c>
      <c r="L172" s="96">
        <v>9.0209790209789809E-3</v>
      </c>
      <c r="M172" s="97">
        <f t="shared" si="10"/>
        <v>0.63386361307738204</v>
      </c>
      <c r="N172" s="99"/>
    </row>
    <row r="173" spans="2:14" x14ac:dyDescent="0.25">
      <c r="B173" s="92" t="s">
        <v>255</v>
      </c>
      <c r="C173" s="93">
        <v>145.49</v>
      </c>
      <c r="D173" s="93">
        <v>146.44999999999999</v>
      </c>
      <c r="E173" s="93">
        <v>142.12</v>
      </c>
      <c r="F173" s="99">
        <v>3.4974254039128083E-3</v>
      </c>
      <c r="G173" s="99">
        <v>2.0912974657516618E-2</v>
      </c>
      <c r="H173" s="102"/>
      <c r="I173" s="95">
        <f t="shared" si="11"/>
        <v>168</v>
      </c>
      <c r="J173" s="96">
        <f t="shared" si="8"/>
        <v>-2.536679007267284E-3</v>
      </c>
      <c r="K173" s="97">
        <f t="shared" si="9"/>
        <v>0.38646900086138131</v>
      </c>
      <c r="L173" s="96">
        <v>9.253866563126989E-3</v>
      </c>
      <c r="M173" s="97">
        <f t="shared" si="10"/>
        <v>0.71748159693279279</v>
      </c>
      <c r="N173" s="99"/>
    </row>
    <row r="174" spans="2:14" x14ac:dyDescent="0.25">
      <c r="B174" s="92">
        <v>44902</v>
      </c>
      <c r="C174" s="93">
        <v>145.86000000000001</v>
      </c>
      <c r="D174" s="93">
        <v>148.44999999999999</v>
      </c>
      <c r="E174" s="93">
        <v>145.05000000000001</v>
      </c>
      <c r="F174" s="99">
        <v>3.4974254039128083E-3</v>
      </c>
      <c r="G174" s="99">
        <v>2.0912974657516618E-2</v>
      </c>
      <c r="H174" s="102"/>
      <c r="I174" s="95">
        <f t="shared" si="11"/>
        <v>169</v>
      </c>
      <c r="J174" s="96">
        <f t="shared" si="8"/>
        <v>6.8337129840547739E-3</v>
      </c>
      <c r="K174" s="97">
        <f t="shared" si="9"/>
        <v>0.563375105018178</v>
      </c>
      <c r="L174" s="96">
        <v>9.4094515834561854E-3</v>
      </c>
      <c r="M174" s="97">
        <f t="shared" si="10"/>
        <v>0.67140677314528896</v>
      </c>
      <c r="N174" s="99"/>
    </row>
    <row r="175" spans="2:14" x14ac:dyDescent="0.25">
      <c r="B175" s="92">
        <v>44872</v>
      </c>
      <c r="C175" s="93">
        <v>144.87</v>
      </c>
      <c r="D175" s="93">
        <v>146.63999999999999</v>
      </c>
      <c r="E175" s="93">
        <v>143.78</v>
      </c>
      <c r="F175" s="99">
        <v>3.4974254039128083E-3</v>
      </c>
      <c r="G175" s="99">
        <v>2.0912974657516618E-2</v>
      </c>
      <c r="H175" s="102"/>
      <c r="I175" s="95">
        <f t="shared" si="11"/>
        <v>170</v>
      </c>
      <c r="J175" s="96">
        <f t="shared" si="8"/>
        <v>-1.4757889009793135E-2</v>
      </c>
      <c r="K175" s="97">
        <f t="shared" si="9"/>
        <v>0.19135385589996454</v>
      </c>
      <c r="L175" s="96">
        <v>9.5553822152885104E-3</v>
      </c>
      <c r="M175" s="97">
        <f t="shared" si="10"/>
        <v>0.72234035554585474</v>
      </c>
      <c r="N175" s="99"/>
    </row>
    <row r="176" spans="2:14" x14ac:dyDescent="0.25">
      <c r="B176" s="92">
        <v>44780</v>
      </c>
      <c r="C176" s="93">
        <v>147.04</v>
      </c>
      <c r="D176" s="93">
        <v>147.55000000000001</v>
      </c>
      <c r="E176" s="93">
        <v>145</v>
      </c>
      <c r="F176" s="99">
        <v>3.4974254039128083E-3</v>
      </c>
      <c r="G176" s="99">
        <v>2.0912974657516618E-2</v>
      </c>
      <c r="H176" s="102"/>
      <c r="I176" s="95">
        <f t="shared" si="11"/>
        <v>171</v>
      </c>
      <c r="J176" s="96">
        <f t="shared" si="8"/>
        <v>4.7147249743764164E-3</v>
      </c>
      <c r="K176" s="97">
        <f t="shared" si="9"/>
        <v>0.52320847133940163</v>
      </c>
      <c r="L176" s="96">
        <v>9.6072336818309179E-3</v>
      </c>
      <c r="M176" s="97">
        <f t="shared" si="10"/>
        <v>0.61491554284062055</v>
      </c>
      <c r="N176" s="99"/>
    </row>
    <row r="177" spans="2:14" x14ac:dyDescent="0.25">
      <c r="B177" s="92">
        <v>44749</v>
      </c>
      <c r="C177" s="93">
        <v>146.35</v>
      </c>
      <c r="D177" s="93">
        <v>146.55000000000001</v>
      </c>
      <c r="E177" s="93">
        <v>143.28</v>
      </c>
      <c r="F177" s="99">
        <v>3.4974254039128083E-3</v>
      </c>
      <c r="G177" s="99">
        <v>2.0912974657516618E-2</v>
      </c>
      <c r="H177" s="102"/>
      <c r="I177" s="95">
        <f t="shared" si="11"/>
        <v>172</v>
      </c>
      <c r="J177" s="96">
        <f t="shared" si="8"/>
        <v>2.3999440246291748E-2</v>
      </c>
      <c r="K177" s="97">
        <f t="shared" si="9"/>
        <v>0.83654307484014523</v>
      </c>
      <c r="L177" s="96">
        <v>9.6226892884272441E-3</v>
      </c>
      <c r="M177" s="97">
        <f t="shared" si="10"/>
        <v>0.66666621203936571</v>
      </c>
      <c r="N177" s="99"/>
    </row>
    <row r="178" spans="2:14" x14ac:dyDescent="0.25">
      <c r="B178" s="92">
        <v>44719</v>
      </c>
      <c r="C178" s="93">
        <v>142.91999999999999</v>
      </c>
      <c r="D178" s="93">
        <v>144.12</v>
      </c>
      <c r="E178" s="93">
        <v>141.08000000000001</v>
      </c>
      <c r="F178" s="99">
        <v>3.4974254039128083E-3</v>
      </c>
      <c r="G178" s="99">
        <v>2.0912974657516618E-2</v>
      </c>
      <c r="H178" s="102"/>
      <c r="I178" s="95">
        <f t="shared" si="11"/>
        <v>173</v>
      </c>
      <c r="J178" s="96">
        <f t="shared" si="8"/>
        <v>9.6072336818309179E-3</v>
      </c>
      <c r="K178" s="97">
        <f t="shared" si="9"/>
        <v>0.61491554284062055</v>
      </c>
      <c r="L178" s="96">
        <v>1.0063071362766518E-2</v>
      </c>
      <c r="M178" s="97">
        <f t="shared" si="10"/>
        <v>0.65741539652128134</v>
      </c>
      <c r="N178" s="99"/>
    </row>
    <row r="179" spans="2:14" x14ac:dyDescent="0.25">
      <c r="B179" s="92">
        <v>44688</v>
      </c>
      <c r="C179" s="93">
        <v>141.56</v>
      </c>
      <c r="D179" s="93">
        <v>141.61000000000001</v>
      </c>
      <c r="E179" s="93">
        <v>136.93</v>
      </c>
      <c r="F179" s="99">
        <v>3.4974254039128083E-3</v>
      </c>
      <c r="G179" s="99">
        <v>2.0912974657516618E-2</v>
      </c>
      <c r="H179" s="102"/>
      <c r="I179" s="95">
        <f t="shared" si="11"/>
        <v>174</v>
      </c>
      <c r="J179" s="96">
        <f t="shared" si="8"/>
        <v>1.8930396602605537E-2</v>
      </c>
      <c r="K179" s="97">
        <f t="shared" si="9"/>
        <v>0.76973109277443874</v>
      </c>
      <c r="L179" s="96">
        <v>1.011918147065427E-2</v>
      </c>
      <c r="M179" s="97">
        <f t="shared" si="10"/>
        <v>0.65866727957470628</v>
      </c>
      <c r="N179" s="99"/>
    </row>
    <row r="180" spans="2:14" x14ac:dyDescent="0.25">
      <c r="B180" s="92">
        <v>44568</v>
      </c>
      <c r="C180" s="93">
        <v>138.93</v>
      </c>
      <c r="D180" s="93">
        <v>139.04</v>
      </c>
      <c r="E180" s="93">
        <v>135.66</v>
      </c>
      <c r="F180" s="99">
        <v>3.4974254039128083E-3</v>
      </c>
      <c r="G180" s="99">
        <v>2.0912974657516618E-2</v>
      </c>
      <c r="H180" s="102"/>
      <c r="I180" s="95">
        <f t="shared" si="11"/>
        <v>175</v>
      </c>
      <c r="J180" s="96">
        <f t="shared" si="8"/>
        <v>1.6164423639555281E-2</v>
      </c>
      <c r="K180" s="97">
        <f t="shared" si="9"/>
        <v>0.72764315861051965</v>
      </c>
      <c r="L180" s="96">
        <v>1.0314224034540631E-2</v>
      </c>
      <c r="M180" s="97">
        <f t="shared" si="10"/>
        <v>0.6630052685867992</v>
      </c>
      <c r="N180" s="99"/>
    </row>
    <row r="181" spans="2:14" x14ac:dyDescent="0.25">
      <c r="B181" s="92" t="s">
        <v>256</v>
      </c>
      <c r="C181" s="93">
        <v>136.72</v>
      </c>
      <c r="D181" s="93">
        <v>138.37</v>
      </c>
      <c r="E181" s="93">
        <v>133.77000000000001</v>
      </c>
      <c r="F181" s="99">
        <v>3.4974254039128083E-3</v>
      </c>
      <c r="G181" s="99">
        <v>2.0912974657516618E-2</v>
      </c>
      <c r="H181" s="102"/>
      <c r="I181" s="95">
        <f t="shared" si="11"/>
        <v>176</v>
      </c>
      <c r="J181" s="96">
        <f t="shared" si="8"/>
        <v>-1.8027723910076787E-2</v>
      </c>
      <c r="K181" s="97">
        <f t="shared" si="9"/>
        <v>0.15167582545515049</v>
      </c>
      <c r="L181" s="96">
        <v>1.1450124604297063E-2</v>
      </c>
      <c r="M181" s="97">
        <f t="shared" si="10"/>
        <v>0.64812966961451446</v>
      </c>
      <c r="N181" s="99"/>
    </row>
    <row r="182" spans="2:14" x14ac:dyDescent="0.25">
      <c r="B182" s="92" t="s">
        <v>257</v>
      </c>
      <c r="C182" s="93">
        <v>139.22999999999999</v>
      </c>
      <c r="D182" s="93">
        <v>140.66999999999999</v>
      </c>
      <c r="E182" s="93">
        <v>136.66999999999999</v>
      </c>
      <c r="F182" s="99">
        <v>3.4974254039128083E-3</v>
      </c>
      <c r="G182" s="99">
        <v>2.0912974657516618E-2</v>
      </c>
      <c r="H182" s="102"/>
      <c r="I182" s="95">
        <f t="shared" si="11"/>
        <v>177</v>
      </c>
      <c r="J182" s="96">
        <f t="shared" si="8"/>
        <v>1.3023864959254894E-2</v>
      </c>
      <c r="K182" s="97">
        <f t="shared" si="9"/>
        <v>0.67563518323200478</v>
      </c>
      <c r="L182" s="96">
        <v>1.1523378582201982E-2</v>
      </c>
      <c r="M182" s="97">
        <f t="shared" si="10"/>
        <v>0.69393975226430182</v>
      </c>
      <c r="N182" s="99"/>
    </row>
    <row r="183" spans="2:14" x14ac:dyDescent="0.25">
      <c r="B183" s="92" t="s">
        <v>258</v>
      </c>
      <c r="C183" s="93">
        <v>137.44</v>
      </c>
      <c r="D183" s="93">
        <v>143.41999999999999</v>
      </c>
      <c r="E183" s="93">
        <v>137.33000000000001</v>
      </c>
      <c r="F183" s="99">
        <v>3.4974254039128083E-3</v>
      </c>
      <c r="G183" s="99">
        <v>2.0912974657516618E-2</v>
      </c>
      <c r="H183" s="102"/>
      <c r="I183" s="95">
        <f t="shared" si="11"/>
        <v>178</v>
      </c>
      <c r="J183" s="96">
        <f t="shared" si="8"/>
        <v>-2.9789637159395754E-2</v>
      </c>
      <c r="K183" s="97">
        <f t="shared" si="9"/>
        <v>5.5726704826338021E-2</v>
      </c>
      <c r="L183" s="96">
        <v>1.1533138551437894E-2</v>
      </c>
      <c r="M183" s="97">
        <f t="shared" si="10"/>
        <v>0.64960169342003748</v>
      </c>
      <c r="N183" s="99"/>
    </row>
    <row r="184" spans="2:14" x14ac:dyDescent="0.25">
      <c r="B184" s="92" t="s">
        <v>259</v>
      </c>
      <c r="C184" s="93">
        <v>141.66</v>
      </c>
      <c r="D184" s="93">
        <v>143.49</v>
      </c>
      <c r="E184" s="93">
        <v>140.97</v>
      </c>
      <c r="F184" s="99">
        <v>3.4974254039128083E-3</v>
      </c>
      <c r="G184" s="99">
        <v>2.0912974657516618E-2</v>
      </c>
      <c r="H184" s="102"/>
      <c r="I184" s="95">
        <f t="shared" si="11"/>
        <v>179</v>
      </c>
      <c r="J184" s="96">
        <f t="shared" si="8"/>
        <v>0</v>
      </c>
      <c r="K184" s="97">
        <f t="shared" si="9"/>
        <v>0.43359174374630965</v>
      </c>
      <c r="L184" s="96">
        <v>1.1869436201780381E-2</v>
      </c>
      <c r="M184" s="97">
        <f t="shared" si="10"/>
        <v>0.70489603320577832</v>
      </c>
      <c r="N184" s="99"/>
    </row>
    <row r="185" spans="2:14" x14ac:dyDescent="0.25">
      <c r="B185" s="92" t="s">
        <v>260</v>
      </c>
      <c r="C185" s="93">
        <v>141.66</v>
      </c>
      <c r="D185" s="93">
        <v>141.91</v>
      </c>
      <c r="E185" s="93">
        <v>139.77000000000001</v>
      </c>
      <c r="F185" s="99">
        <v>3.4974254039128083E-3</v>
      </c>
      <c r="G185" s="99">
        <v>2.0912974657516618E-2</v>
      </c>
      <c r="H185" s="102"/>
      <c r="I185" s="95">
        <f t="shared" si="11"/>
        <v>180</v>
      </c>
      <c r="J185" s="96">
        <f t="shared" si="8"/>
        <v>2.4517248860924212E-2</v>
      </c>
      <c r="K185" s="97">
        <f t="shared" si="9"/>
        <v>0.84257786735559148</v>
      </c>
      <c r="L185" s="96">
        <v>1.2132822477650018E-2</v>
      </c>
      <c r="M185" s="97">
        <f t="shared" si="10"/>
        <v>0.70838667585143689</v>
      </c>
      <c r="N185" s="99"/>
    </row>
    <row r="186" spans="2:14" x14ac:dyDescent="0.25">
      <c r="B186" s="92" t="s">
        <v>261</v>
      </c>
      <c r="C186" s="93">
        <v>138.27000000000001</v>
      </c>
      <c r="D186" s="93">
        <v>138.59</v>
      </c>
      <c r="E186" s="93">
        <v>135.63</v>
      </c>
      <c r="F186" s="99">
        <v>3.4974254039128083E-3</v>
      </c>
      <c r="G186" s="99">
        <v>2.0912974657516618E-2</v>
      </c>
      <c r="H186" s="102"/>
      <c r="I186" s="95">
        <f t="shared" si="11"/>
        <v>181</v>
      </c>
      <c r="J186" s="96">
        <f t="shared" si="8"/>
        <v>2.1573697820465476E-2</v>
      </c>
      <c r="K186" s="97">
        <f t="shared" si="9"/>
        <v>0.80630404910665665</v>
      </c>
      <c r="L186" s="96">
        <v>1.2971301834800775E-2</v>
      </c>
      <c r="M186" s="97">
        <f t="shared" si="10"/>
        <v>0.71936880317176921</v>
      </c>
      <c r="N186" s="99"/>
    </row>
    <row r="187" spans="2:14" x14ac:dyDescent="0.25">
      <c r="B187" s="92" t="s">
        <v>262</v>
      </c>
      <c r="C187" s="93">
        <v>135.35</v>
      </c>
      <c r="D187" s="93">
        <v>137.76</v>
      </c>
      <c r="E187" s="93">
        <v>133.91</v>
      </c>
      <c r="F187" s="99">
        <v>3.4974254039128083E-3</v>
      </c>
      <c r="G187" s="99">
        <v>2.0912974657516618E-2</v>
      </c>
      <c r="H187" s="102"/>
      <c r="I187" s="95">
        <f t="shared" si="11"/>
        <v>182</v>
      </c>
      <c r="J187" s="96">
        <f t="shared" si="8"/>
        <v>-3.8271877529992837E-3</v>
      </c>
      <c r="K187" s="97">
        <f t="shared" si="9"/>
        <v>0.36307834559191643</v>
      </c>
      <c r="L187" s="96">
        <v>1.3023864959254894E-2</v>
      </c>
      <c r="M187" s="97">
        <f t="shared" si="10"/>
        <v>0.67563518323200478</v>
      </c>
      <c r="N187" s="99"/>
    </row>
    <row r="188" spans="2:14" x14ac:dyDescent="0.25">
      <c r="B188" s="92" t="s">
        <v>263</v>
      </c>
      <c r="C188" s="93">
        <v>135.87</v>
      </c>
      <c r="D188" s="93">
        <v>137.06</v>
      </c>
      <c r="E188" s="93">
        <v>133.32</v>
      </c>
      <c r="F188" s="99">
        <v>3.4974254039128083E-3</v>
      </c>
      <c r="G188" s="99">
        <v>2.0912974657516618E-2</v>
      </c>
      <c r="H188" s="102"/>
      <c r="I188" s="95">
        <f t="shared" si="11"/>
        <v>183</v>
      </c>
      <c r="J188" s="96">
        <f t="shared" si="8"/>
        <v>3.2760717543326212E-2</v>
      </c>
      <c r="K188" s="97">
        <f t="shared" si="9"/>
        <v>0.91913680821066523</v>
      </c>
      <c r="L188" s="96">
        <v>1.3509933774834337E-2</v>
      </c>
      <c r="M188" s="97">
        <f t="shared" si="10"/>
        <v>0.68394892890363368</v>
      </c>
      <c r="N188" s="99"/>
    </row>
    <row r="189" spans="2:14" x14ac:dyDescent="0.25">
      <c r="B189" s="92" t="s">
        <v>264</v>
      </c>
      <c r="C189" s="93">
        <v>131.56</v>
      </c>
      <c r="D189" s="93">
        <v>133.08000000000001</v>
      </c>
      <c r="E189" s="93">
        <v>129.81</v>
      </c>
      <c r="F189" s="99">
        <v>3.4974254039128083E-3</v>
      </c>
      <c r="G189" s="99">
        <v>2.0912974657516618E-2</v>
      </c>
      <c r="H189" s="102"/>
      <c r="I189" s="95">
        <f t="shared" si="11"/>
        <v>184</v>
      </c>
      <c r="J189" s="96">
        <f t="shared" si="8"/>
        <v>1.1533138551437894E-2</v>
      </c>
      <c r="K189" s="97">
        <f t="shared" si="9"/>
        <v>0.64960169342003748</v>
      </c>
      <c r="L189" s="96">
        <v>1.3684356765768291E-2</v>
      </c>
      <c r="M189" s="97">
        <f t="shared" si="10"/>
        <v>0.73415958173457829</v>
      </c>
      <c r="N189" s="99"/>
    </row>
    <row r="190" spans="2:14" x14ac:dyDescent="0.25">
      <c r="B190" s="92" t="s">
        <v>265</v>
      </c>
      <c r="C190" s="93">
        <v>130.06</v>
      </c>
      <c r="D190" s="93">
        <v>132.38999999999999</v>
      </c>
      <c r="E190" s="93">
        <v>129.04</v>
      </c>
      <c r="F190" s="99">
        <v>3.4974254039128083E-3</v>
      </c>
      <c r="G190" s="99">
        <v>2.0912974657516618E-2</v>
      </c>
      <c r="H190" s="102"/>
      <c r="I190" s="95">
        <f t="shared" si="11"/>
        <v>185</v>
      </c>
      <c r="J190" s="96">
        <f t="shared" si="8"/>
        <v>-3.9651480469615308E-2</v>
      </c>
      <c r="K190" s="97">
        <f t="shared" si="9"/>
        <v>1.9543962090215323E-2</v>
      </c>
      <c r="L190" s="96">
        <v>1.3903394255874835E-2</v>
      </c>
      <c r="M190" s="97">
        <f t="shared" si="10"/>
        <v>0.73850739844901603</v>
      </c>
      <c r="N190" s="99"/>
    </row>
    <row r="191" spans="2:14" x14ac:dyDescent="0.25">
      <c r="B191" s="92" t="s">
        <v>266</v>
      </c>
      <c r="C191" s="93">
        <v>135.43</v>
      </c>
      <c r="D191" s="93">
        <v>137.34</v>
      </c>
      <c r="E191" s="93">
        <v>132.16</v>
      </c>
      <c r="F191" s="99">
        <v>3.4974254039128083E-3</v>
      </c>
      <c r="G191" s="99">
        <v>2.0912974657516618E-2</v>
      </c>
      <c r="H191" s="102"/>
      <c r="I191" s="95">
        <f t="shared" si="11"/>
        <v>186</v>
      </c>
      <c r="J191" s="96">
        <f t="shared" si="8"/>
        <v>2.011147936125357E-2</v>
      </c>
      <c r="K191" s="97">
        <f t="shared" si="9"/>
        <v>0.78652964669351166</v>
      </c>
      <c r="L191" s="96">
        <v>1.4115223844429758E-2</v>
      </c>
      <c r="M191" s="97">
        <f t="shared" si="10"/>
        <v>0.72944171927776669</v>
      </c>
      <c r="N191" s="99"/>
    </row>
    <row r="192" spans="2:14" x14ac:dyDescent="0.25">
      <c r="B192" s="92" t="s">
        <v>267</v>
      </c>
      <c r="C192" s="93">
        <v>132.76</v>
      </c>
      <c r="D192" s="93">
        <v>133.88999999999999</v>
      </c>
      <c r="E192" s="93">
        <v>131.47999999999999</v>
      </c>
      <c r="F192" s="99">
        <v>3.4974254039128083E-3</v>
      </c>
      <c r="G192" s="99">
        <v>2.0912974657516618E-2</v>
      </c>
      <c r="H192" s="102"/>
      <c r="I192" s="95">
        <f t="shared" si="11"/>
        <v>187</v>
      </c>
      <c r="J192" s="96">
        <f t="shared" si="8"/>
        <v>6.6727327873823405E-3</v>
      </c>
      <c r="K192" s="97">
        <f t="shared" si="9"/>
        <v>0.56034119558357887</v>
      </c>
      <c r="L192" s="96">
        <v>1.466117154246338E-2</v>
      </c>
      <c r="M192" s="97">
        <f t="shared" si="10"/>
        <v>0.74087461141546207</v>
      </c>
      <c r="N192" s="99"/>
    </row>
    <row r="193" spans="2:14" x14ac:dyDescent="0.25">
      <c r="B193" s="92" t="s">
        <v>268</v>
      </c>
      <c r="C193" s="93">
        <v>131.88</v>
      </c>
      <c r="D193" s="93">
        <v>135.19999999999999</v>
      </c>
      <c r="E193" s="93">
        <v>131.44</v>
      </c>
      <c r="F193" s="99">
        <v>3.4974254039128083E-3</v>
      </c>
      <c r="G193" s="99">
        <v>2.0912974657516618E-2</v>
      </c>
      <c r="H193" s="102"/>
      <c r="I193" s="95">
        <f t="shared" si="11"/>
        <v>188</v>
      </c>
      <c r="J193" s="96">
        <f t="shared" si="8"/>
        <v>-3.8284839203675314E-2</v>
      </c>
      <c r="K193" s="97">
        <f t="shared" si="9"/>
        <v>2.2863148463247406E-2</v>
      </c>
      <c r="L193" s="96">
        <v>1.4802743260677431E-2</v>
      </c>
      <c r="M193" s="97">
        <f t="shared" si="10"/>
        <v>0.74263683331907038</v>
      </c>
      <c r="N193" s="99"/>
    </row>
    <row r="194" spans="2:14" x14ac:dyDescent="0.25">
      <c r="B194" s="92">
        <v>44840</v>
      </c>
      <c r="C194" s="93">
        <v>137.13</v>
      </c>
      <c r="D194" s="93">
        <v>140.76</v>
      </c>
      <c r="E194" s="93">
        <v>137.06</v>
      </c>
      <c r="F194" s="99">
        <v>3.4974254039128083E-3</v>
      </c>
      <c r="G194" s="99">
        <v>2.0912974657516618E-2</v>
      </c>
      <c r="H194" s="102"/>
      <c r="I194" s="95">
        <f t="shared" si="11"/>
        <v>189</v>
      </c>
      <c r="J194" s="96">
        <f t="shared" si="8"/>
        <v>-3.8628715647784584E-2</v>
      </c>
      <c r="K194" s="97">
        <f t="shared" si="9"/>
        <v>2.1986172819125349E-2</v>
      </c>
      <c r="L194" s="96">
        <v>1.4803327224023555E-2</v>
      </c>
      <c r="M194" s="97">
        <f t="shared" si="10"/>
        <v>0.75597978100379604</v>
      </c>
      <c r="N194" s="99"/>
    </row>
    <row r="195" spans="2:14" x14ac:dyDescent="0.25">
      <c r="B195" s="92">
        <v>44810</v>
      </c>
      <c r="C195" s="93">
        <v>142.63999999999999</v>
      </c>
      <c r="D195" s="93">
        <v>147.94999999999999</v>
      </c>
      <c r="E195" s="93">
        <v>142.53</v>
      </c>
      <c r="F195" s="99">
        <v>3.4974254039128083E-3</v>
      </c>
      <c r="G195" s="99">
        <v>2.0912974657516618E-2</v>
      </c>
      <c r="H195" s="102"/>
      <c r="I195" s="95">
        <f t="shared" si="11"/>
        <v>190</v>
      </c>
      <c r="J195" s="96">
        <f t="shared" si="8"/>
        <v>-3.5955663692890161E-2</v>
      </c>
      <c r="K195" s="97">
        <f t="shared" si="9"/>
        <v>2.9611350264306273E-2</v>
      </c>
      <c r="L195" s="96">
        <v>1.4922700411866607E-2</v>
      </c>
      <c r="M195" s="97">
        <f t="shared" si="10"/>
        <v>0.8014217270051105</v>
      </c>
      <c r="N195" s="99"/>
    </row>
    <row r="196" spans="2:14" x14ac:dyDescent="0.25">
      <c r="B196" s="92">
        <v>44779</v>
      </c>
      <c r="C196" s="93">
        <v>147.96</v>
      </c>
      <c r="D196" s="93">
        <v>149.87</v>
      </c>
      <c r="E196" s="93">
        <v>147.46</v>
      </c>
      <c r="F196" s="99">
        <v>3.4974254039128083E-3</v>
      </c>
      <c r="G196" s="99">
        <v>2.0912974657516618E-2</v>
      </c>
      <c r="H196" s="102"/>
      <c r="I196" s="95">
        <f t="shared" si="11"/>
        <v>191</v>
      </c>
      <c r="J196" s="96">
        <f t="shared" si="8"/>
        <v>-5.0433730078676131E-3</v>
      </c>
      <c r="K196" s="97">
        <f t="shared" si="9"/>
        <v>0.34149107740209683</v>
      </c>
      <c r="L196" s="96">
        <v>1.5094093047569368E-2</v>
      </c>
      <c r="M196" s="97">
        <f t="shared" si="10"/>
        <v>0.71038856973270192</v>
      </c>
      <c r="N196" s="99"/>
    </row>
    <row r="197" spans="2:14" x14ac:dyDescent="0.25">
      <c r="B197" s="92">
        <v>44748</v>
      </c>
      <c r="C197" s="93">
        <v>148.71</v>
      </c>
      <c r="D197" s="93">
        <v>149</v>
      </c>
      <c r="E197" s="93">
        <v>144.1</v>
      </c>
      <c r="F197" s="99">
        <v>3.4974254039128083E-3</v>
      </c>
      <c r="G197" s="99">
        <v>2.0912974657516618E-2</v>
      </c>
      <c r="H197" s="102"/>
      <c r="I197" s="95">
        <f t="shared" si="11"/>
        <v>192</v>
      </c>
      <c r="J197" s="96">
        <f t="shared" si="8"/>
        <v>1.7585876556726499E-2</v>
      </c>
      <c r="K197" s="97">
        <f t="shared" si="9"/>
        <v>0.74973954485119243</v>
      </c>
      <c r="L197" s="96">
        <v>1.5665458311755698E-2</v>
      </c>
      <c r="M197" s="97">
        <f t="shared" si="10"/>
        <v>0.81118240929428154</v>
      </c>
      <c r="N197" s="99"/>
    </row>
    <row r="198" spans="2:14" x14ac:dyDescent="0.25">
      <c r="B198" s="92">
        <v>44718</v>
      </c>
      <c r="C198" s="93">
        <v>146.13999999999999</v>
      </c>
      <c r="D198" s="93">
        <v>148.57</v>
      </c>
      <c r="E198" s="93">
        <v>144.9</v>
      </c>
      <c r="F198" s="99">
        <v>3.4974254039128083E-3</v>
      </c>
      <c r="G198" s="99">
        <v>2.0912974657516618E-2</v>
      </c>
      <c r="H198" s="102"/>
      <c r="I198" s="95">
        <f t="shared" si="11"/>
        <v>193</v>
      </c>
      <c r="J198" s="96">
        <f t="shared" si="8"/>
        <v>5.2276791855825344E-3</v>
      </c>
      <c r="K198" s="97">
        <f t="shared" si="9"/>
        <v>0.53296923070942204</v>
      </c>
      <c r="L198" s="96">
        <v>1.6112061028541236E-2</v>
      </c>
      <c r="M198" s="97">
        <f t="shared" si="10"/>
        <v>0.75531435188779206</v>
      </c>
      <c r="N198" s="99"/>
    </row>
    <row r="199" spans="2:14" x14ac:dyDescent="0.25">
      <c r="B199" s="92">
        <v>44626</v>
      </c>
      <c r="C199" s="93">
        <v>145.38</v>
      </c>
      <c r="D199" s="93">
        <v>147.97</v>
      </c>
      <c r="E199" s="93">
        <v>144.46</v>
      </c>
      <c r="F199" s="99">
        <v>3.4974254039128083E-3</v>
      </c>
      <c r="G199" s="99">
        <v>2.0912974657516618E-2</v>
      </c>
      <c r="H199" s="102"/>
      <c r="I199" s="95">
        <f t="shared" si="11"/>
        <v>194</v>
      </c>
      <c r="J199" s="96">
        <f t="shared" ref="J199:J255" si="12">C199/C200-1</f>
        <v>-3.8555651081277786E-2</v>
      </c>
      <c r="K199" s="97">
        <f t="shared" ref="K199:K255" si="13">_xlfn.NORM.S.DIST((J199-F199)/G199,1)</f>
        <v>2.2170092228013343E-2</v>
      </c>
      <c r="L199" s="96">
        <v>1.6164423639555281E-2</v>
      </c>
      <c r="M199" s="97">
        <f t="shared" ref="M199:M255" si="14">VLOOKUP(L199,J$6:K$255,2,0)</f>
        <v>0.72764315861051965</v>
      </c>
      <c r="N199" s="99"/>
    </row>
    <row r="200" spans="2:14" x14ac:dyDescent="0.25">
      <c r="B200" s="92">
        <v>44598</v>
      </c>
      <c r="C200" s="93">
        <v>151.21</v>
      </c>
      <c r="D200" s="93">
        <v>151.27000000000001</v>
      </c>
      <c r="E200" s="93">
        <v>146.86000000000001</v>
      </c>
      <c r="F200" s="99">
        <v>3.4974254039128083E-3</v>
      </c>
      <c r="G200" s="99">
        <v>2.0912974657516618E-2</v>
      </c>
      <c r="H200" s="102"/>
      <c r="I200" s="95">
        <f t="shared" ref="I200:I255" si="15">I199+1</f>
        <v>195</v>
      </c>
      <c r="J200" s="96">
        <f t="shared" si="12"/>
        <v>1.6811243359558858E-2</v>
      </c>
      <c r="K200" s="97">
        <f t="shared" si="13"/>
        <v>0.73781691860043397</v>
      </c>
      <c r="L200" s="96">
        <v>1.6342598115233198E-2</v>
      </c>
      <c r="M200" s="97">
        <f t="shared" si="14"/>
        <v>0.75821318247461167</v>
      </c>
      <c r="N200" s="99"/>
    </row>
    <row r="201" spans="2:14" x14ac:dyDescent="0.25">
      <c r="B201" s="92">
        <v>44567</v>
      </c>
      <c r="C201" s="93">
        <v>148.71</v>
      </c>
      <c r="D201" s="93">
        <v>151.74</v>
      </c>
      <c r="E201" s="93">
        <v>147.68</v>
      </c>
      <c r="F201" s="99">
        <v>3.4974254039128083E-3</v>
      </c>
      <c r="G201" s="99">
        <v>2.0912974657516618E-2</v>
      </c>
      <c r="H201" s="102"/>
      <c r="I201" s="95">
        <f t="shared" si="15"/>
        <v>196</v>
      </c>
      <c r="J201" s="96">
        <f t="shared" si="12"/>
        <v>-8.7342112335386801E-4</v>
      </c>
      <c r="K201" s="97">
        <f t="shared" si="13"/>
        <v>0.41722346934973409</v>
      </c>
      <c r="L201" s="96">
        <v>1.6389983117613971E-2</v>
      </c>
      <c r="M201" s="97">
        <f t="shared" si="14"/>
        <v>0.76195967534912667</v>
      </c>
      <c r="N201" s="99"/>
    </row>
    <row r="202" spans="2:14" x14ac:dyDescent="0.25">
      <c r="B202" s="92" t="s">
        <v>269</v>
      </c>
      <c r="C202" s="93">
        <v>148.84</v>
      </c>
      <c r="D202" s="93">
        <v>150.66</v>
      </c>
      <c r="E202" s="93">
        <v>146.84</v>
      </c>
      <c r="F202" s="99">
        <v>3.4974254039128083E-3</v>
      </c>
      <c r="G202" s="99">
        <v>2.0912974657516618E-2</v>
      </c>
      <c r="H202" s="102"/>
      <c r="I202" s="95">
        <f t="shared" si="15"/>
        <v>197</v>
      </c>
      <c r="J202" s="96">
        <f t="shared" si="12"/>
        <v>-5.3461641272385396E-3</v>
      </c>
      <c r="K202" s="97">
        <f t="shared" si="13"/>
        <v>0.3361929636961542</v>
      </c>
      <c r="L202" s="96">
        <v>1.6811243359558858E-2</v>
      </c>
      <c r="M202" s="97">
        <f t="shared" si="14"/>
        <v>0.73781691860043397</v>
      </c>
      <c r="N202" s="99"/>
    </row>
    <row r="203" spans="2:14" x14ac:dyDescent="0.25">
      <c r="B203" s="92" t="s">
        <v>270</v>
      </c>
      <c r="C203" s="93">
        <v>149.63999999999999</v>
      </c>
      <c r="D203" s="93">
        <v>149.68</v>
      </c>
      <c r="E203" s="93">
        <v>145.26</v>
      </c>
      <c r="F203" s="99">
        <v>3.4974254039128083E-3</v>
      </c>
      <c r="G203" s="99">
        <v>2.0912974657516618E-2</v>
      </c>
      <c r="H203" s="102"/>
      <c r="I203" s="95">
        <f t="shared" si="15"/>
        <v>198</v>
      </c>
      <c r="J203" s="96">
        <f t="shared" si="12"/>
        <v>4.075671164278738E-2</v>
      </c>
      <c r="K203" s="97">
        <f t="shared" si="13"/>
        <v>0.96259560818658219</v>
      </c>
      <c r="L203" s="96">
        <v>1.7585876556726499E-2</v>
      </c>
      <c r="M203" s="97">
        <f t="shared" si="14"/>
        <v>0.74973954485119243</v>
      </c>
      <c r="N203" s="99"/>
    </row>
    <row r="204" spans="2:14" x14ac:dyDescent="0.25">
      <c r="B204" s="92" t="s">
        <v>271</v>
      </c>
      <c r="C204" s="93">
        <v>143.78</v>
      </c>
      <c r="D204" s="93">
        <v>144.34</v>
      </c>
      <c r="E204" s="93">
        <v>137.13999999999999</v>
      </c>
      <c r="F204" s="99">
        <v>3.4974254039128083E-3</v>
      </c>
      <c r="G204" s="99">
        <v>2.0912974657516618E-2</v>
      </c>
      <c r="H204" s="102"/>
      <c r="I204" s="95">
        <f t="shared" si="15"/>
        <v>199</v>
      </c>
      <c r="J204" s="96">
        <f t="shared" si="12"/>
        <v>2.3199544548818674E-2</v>
      </c>
      <c r="K204" s="97">
        <f t="shared" si="13"/>
        <v>0.8269293477567754</v>
      </c>
      <c r="L204" s="96">
        <v>1.8539363040455559E-2</v>
      </c>
      <c r="M204" s="97">
        <f t="shared" si="14"/>
        <v>0.82132430838512627</v>
      </c>
      <c r="N204" s="99"/>
    </row>
    <row r="205" spans="2:14" x14ac:dyDescent="0.25">
      <c r="B205" s="92" t="s">
        <v>272</v>
      </c>
      <c r="C205" s="93">
        <v>140.52000000000001</v>
      </c>
      <c r="D205" s="93">
        <v>141.79</v>
      </c>
      <c r="E205" s="93">
        <v>138.34</v>
      </c>
      <c r="F205" s="99">
        <v>3.4974254039128083E-3</v>
      </c>
      <c r="G205" s="99">
        <v>2.0912974657516618E-2</v>
      </c>
      <c r="H205" s="102"/>
      <c r="I205" s="95">
        <f t="shared" si="15"/>
        <v>200</v>
      </c>
      <c r="J205" s="96">
        <f t="shared" si="12"/>
        <v>1.1399259048161525E-3</v>
      </c>
      <c r="K205" s="97">
        <f t="shared" si="13"/>
        <v>0.45512268979281278</v>
      </c>
      <c r="L205" s="96">
        <v>1.8806701542944282E-2</v>
      </c>
      <c r="M205" s="97">
        <f t="shared" si="14"/>
        <v>0.82553498906549161</v>
      </c>
      <c r="N205" s="99"/>
    </row>
    <row r="206" spans="2:14" x14ac:dyDescent="0.25">
      <c r="B206" s="92" t="s">
        <v>273</v>
      </c>
      <c r="C206" s="93">
        <v>140.36000000000001</v>
      </c>
      <c r="D206" s="93">
        <v>141.97</v>
      </c>
      <c r="E206" s="93">
        <v>137.33000000000001</v>
      </c>
      <c r="F206" s="99">
        <v>-1.1037993667249691E-3</v>
      </c>
      <c r="G206" s="99">
        <v>2.4903273627001409E-2</v>
      </c>
      <c r="H206" s="102"/>
      <c r="I206" s="95">
        <f t="shared" si="15"/>
        <v>201</v>
      </c>
      <c r="J206" s="96">
        <f t="shared" si="12"/>
        <v>-1.9215987701767911E-2</v>
      </c>
      <c r="K206" s="97">
        <f t="shared" si="13"/>
        <v>0.2335206388477617</v>
      </c>
      <c r="L206" s="96">
        <v>1.8839829081962911E-2</v>
      </c>
      <c r="M206" s="97">
        <f t="shared" si="14"/>
        <v>0.84947879926340852</v>
      </c>
      <c r="N206" s="99"/>
    </row>
    <row r="207" spans="2:14" x14ac:dyDescent="0.25">
      <c r="B207" s="92" t="s">
        <v>274</v>
      </c>
      <c r="C207" s="93">
        <v>143.11000000000001</v>
      </c>
      <c r="D207" s="93">
        <v>143.26</v>
      </c>
      <c r="E207" s="93">
        <v>137.65</v>
      </c>
      <c r="F207" s="99">
        <v>-1.1037993667249691E-3</v>
      </c>
      <c r="G207" s="99">
        <v>2.4903273627001409E-2</v>
      </c>
      <c r="H207" s="102"/>
      <c r="I207" s="95">
        <f t="shared" si="15"/>
        <v>202</v>
      </c>
      <c r="J207" s="96">
        <f t="shared" si="12"/>
        <v>4.0119194708917894E-2</v>
      </c>
      <c r="K207" s="97">
        <f t="shared" si="13"/>
        <v>0.95107063421427396</v>
      </c>
      <c r="L207" s="96">
        <v>1.8930396602605537E-2</v>
      </c>
      <c r="M207" s="97">
        <f t="shared" si="14"/>
        <v>0.76973109277443874</v>
      </c>
      <c r="N207" s="99"/>
    </row>
    <row r="208" spans="2:14" x14ac:dyDescent="0.25">
      <c r="B208" s="92" t="s">
        <v>275</v>
      </c>
      <c r="C208" s="93">
        <v>137.59</v>
      </c>
      <c r="D208" s="93">
        <v>140.69999999999999</v>
      </c>
      <c r="E208" s="93">
        <v>132.61000000000001</v>
      </c>
      <c r="F208" s="99">
        <v>-1.1037993667249691E-3</v>
      </c>
      <c r="G208" s="99">
        <v>2.4903273627001409E-2</v>
      </c>
      <c r="H208" s="102"/>
      <c r="I208" s="95">
        <f t="shared" si="15"/>
        <v>203</v>
      </c>
      <c r="J208" s="96">
        <f t="shared" si="12"/>
        <v>1.7473607571896199E-3</v>
      </c>
      <c r="K208" s="97">
        <f t="shared" si="13"/>
        <v>0.54557506399452149</v>
      </c>
      <c r="L208" s="96">
        <v>1.9134396355353189E-2</v>
      </c>
      <c r="M208" s="97">
        <f t="shared" si="14"/>
        <v>0.79179695978482112</v>
      </c>
      <c r="N208" s="99"/>
    </row>
    <row r="209" spans="2:14" x14ac:dyDescent="0.25">
      <c r="B209" s="92" t="s">
        <v>276</v>
      </c>
      <c r="C209" s="93">
        <v>137.35</v>
      </c>
      <c r="D209" s="93">
        <v>141.66</v>
      </c>
      <c r="E209" s="93">
        <v>136.6</v>
      </c>
      <c r="F209" s="99">
        <v>-1.1037993667249691E-3</v>
      </c>
      <c r="G209" s="99">
        <v>2.4903273627001409E-2</v>
      </c>
      <c r="H209" s="102"/>
      <c r="I209" s="95">
        <f t="shared" si="15"/>
        <v>204</v>
      </c>
      <c r="J209" s="96">
        <f t="shared" si="12"/>
        <v>-2.4641386166737722E-2</v>
      </c>
      <c r="K209" s="97">
        <f t="shared" si="13"/>
        <v>0.17228850946711941</v>
      </c>
      <c r="L209" s="96">
        <v>1.9220817624011177E-2</v>
      </c>
      <c r="M209" s="97">
        <f t="shared" si="14"/>
        <v>0.83193191071044714</v>
      </c>
      <c r="N209" s="99"/>
    </row>
    <row r="210" spans="2:14" x14ac:dyDescent="0.25">
      <c r="B210" s="92" t="s">
        <v>277</v>
      </c>
      <c r="C210" s="93">
        <v>140.82</v>
      </c>
      <c r="D210" s="93">
        <v>147.36000000000001</v>
      </c>
      <c r="E210" s="93">
        <v>139.9</v>
      </c>
      <c r="F210" s="99">
        <v>-1.1037993667249691E-3</v>
      </c>
      <c r="G210" s="99">
        <v>2.4903273627001409E-2</v>
      </c>
      <c r="H210" s="102"/>
      <c r="I210" s="95">
        <f t="shared" si="15"/>
        <v>205</v>
      </c>
      <c r="J210" s="96">
        <f t="shared" si="12"/>
        <v>-5.6419190565532129E-2</v>
      </c>
      <c r="K210" s="97">
        <f t="shared" si="13"/>
        <v>1.3168383127724144E-2</v>
      </c>
      <c r="L210" s="96">
        <v>1.9244710999802406E-2</v>
      </c>
      <c r="M210" s="97">
        <f t="shared" si="14"/>
        <v>0.83229633184736185</v>
      </c>
      <c r="N210" s="99"/>
    </row>
    <row r="211" spans="2:14" x14ac:dyDescent="0.25">
      <c r="B211" s="92" t="s">
        <v>278</v>
      </c>
      <c r="C211" s="93">
        <v>149.24</v>
      </c>
      <c r="D211" s="93">
        <v>149.77000000000001</v>
      </c>
      <c r="E211" s="93">
        <v>146.68</v>
      </c>
      <c r="F211" s="99">
        <v>-1.1037993667249691E-3</v>
      </c>
      <c r="G211" s="99">
        <v>2.4903273627001409E-2</v>
      </c>
      <c r="H211" s="102"/>
      <c r="I211" s="95">
        <f t="shared" si="15"/>
        <v>206</v>
      </c>
      <c r="J211" s="96">
        <f t="shared" si="12"/>
        <v>2.5422564243507084E-2</v>
      </c>
      <c r="K211" s="97">
        <f t="shared" si="13"/>
        <v>0.8566018014325445</v>
      </c>
      <c r="L211" s="96">
        <v>1.9268741063525496E-2</v>
      </c>
      <c r="M211" s="97">
        <f t="shared" si="14"/>
        <v>0.79488276517813239</v>
      </c>
      <c r="N211" s="99"/>
    </row>
    <row r="212" spans="2:14" x14ac:dyDescent="0.25">
      <c r="B212" s="92" t="s">
        <v>279</v>
      </c>
      <c r="C212" s="93">
        <v>145.54</v>
      </c>
      <c r="D212" s="93">
        <v>147.52000000000001</v>
      </c>
      <c r="E212" s="93">
        <v>144.18</v>
      </c>
      <c r="F212" s="99">
        <v>-1.1037993667249691E-3</v>
      </c>
      <c r="G212" s="99">
        <v>2.4903273627001409E-2</v>
      </c>
      <c r="H212" s="102"/>
      <c r="I212" s="95">
        <f t="shared" si="15"/>
        <v>207</v>
      </c>
      <c r="J212" s="96">
        <f t="shared" si="12"/>
        <v>-1.0672286044456691E-2</v>
      </c>
      <c r="K212" s="97">
        <f t="shared" si="13"/>
        <v>0.3504054528785111</v>
      </c>
      <c r="L212" s="96">
        <v>1.9337571094011574E-2</v>
      </c>
      <c r="M212" s="97">
        <f t="shared" si="14"/>
        <v>0.79563531227270723</v>
      </c>
      <c r="N212" s="99"/>
    </row>
    <row r="213" spans="2:14" x14ac:dyDescent="0.25">
      <c r="B213" s="92" t="s">
        <v>280</v>
      </c>
      <c r="C213" s="93">
        <v>147.11000000000001</v>
      </c>
      <c r="D213" s="93">
        <v>148.11000000000001</v>
      </c>
      <c r="E213" s="93">
        <v>143.11000000000001</v>
      </c>
      <c r="F213" s="99">
        <v>-1.1037993667249691E-3</v>
      </c>
      <c r="G213" s="99">
        <v>2.4903273627001409E-2</v>
      </c>
      <c r="H213" s="102"/>
      <c r="I213" s="95">
        <f t="shared" si="15"/>
        <v>208</v>
      </c>
      <c r="J213" s="96">
        <f t="shared" si="12"/>
        <v>3.1916386083052917E-2</v>
      </c>
      <c r="K213" s="97">
        <f t="shared" si="13"/>
        <v>0.9075698069587903</v>
      </c>
      <c r="L213" s="96">
        <v>2.011147936125357E-2</v>
      </c>
      <c r="M213" s="97">
        <f t="shared" si="14"/>
        <v>0.78652964669351166</v>
      </c>
      <c r="N213" s="99"/>
    </row>
    <row r="214" spans="2:14" x14ac:dyDescent="0.25">
      <c r="B214" s="92">
        <v>44900</v>
      </c>
      <c r="C214" s="93">
        <v>142.56</v>
      </c>
      <c r="D214" s="93">
        <v>146.19999999999999</v>
      </c>
      <c r="E214" s="93">
        <v>138.80000000000001</v>
      </c>
      <c r="F214" s="99">
        <v>-1.1037993667249691E-3</v>
      </c>
      <c r="G214" s="99">
        <v>2.4903273627001409E-2</v>
      </c>
      <c r="H214" s="102"/>
      <c r="I214" s="95">
        <f t="shared" si="15"/>
        <v>209</v>
      </c>
      <c r="J214" s="96">
        <f t="shared" si="12"/>
        <v>-2.6894197952218368E-2</v>
      </c>
      <c r="K214" s="97">
        <f t="shared" si="13"/>
        <v>0.15018906960973152</v>
      </c>
      <c r="L214" s="96">
        <v>2.0482507388823956E-2</v>
      </c>
      <c r="M214" s="97">
        <f t="shared" si="14"/>
        <v>0.79165557926569985</v>
      </c>
      <c r="N214" s="99"/>
    </row>
    <row r="215" spans="2:14" x14ac:dyDescent="0.25">
      <c r="B215" s="92">
        <v>44870</v>
      </c>
      <c r="C215" s="93">
        <v>146.5</v>
      </c>
      <c r="D215" s="93">
        <v>155.44999999999999</v>
      </c>
      <c r="E215" s="93">
        <v>145.81</v>
      </c>
      <c r="F215" s="99">
        <v>-1.1037993667249691E-3</v>
      </c>
      <c r="G215" s="99">
        <v>2.4903273627001409E-2</v>
      </c>
      <c r="H215" s="102"/>
      <c r="I215" s="95">
        <f t="shared" si="15"/>
        <v>210</v>
      </c>
      <c r="J215" s="96">
        <f t="shared" si="12"/>
        <v>-5.1841304769917773E-2</v>
      </c>
      <c r="K215" s="97">
        <f t="shared" si="13"/>
        <v>2.0805839920157866E-2</v>
      </c>
      <c r="L215" s="96">
        <v>2.0800580481315833E-2</v>
      </c>
      <c r="M215" s="97">
        <f t="shared" si="14"/>
        <v>0.81045610903618903</v>
      </c>
      <c r="N215" s="99"/>
    </row>
    <row r="216" spans="2:14" x14ac:dyDescent="0.25">
      <c r="B216" s="92">
        <v>44839</v>
      </c>
      <c r="C216" s="93">
        <v>154.51</v>
      </c>
      <c r="D216" s="93">
        <v>156.74</v>
      </c>
      <c r="E216" s="93">
        <v>152.93</v>
      </c>
      <c r="F216" s="99">
        <v>-1.1037993667249691E-3</v>
      </c>
      <c r="G216" s="99">
        <v>2.4903273627001409E-2</v>
      </c>
      <c r="H216" s="102"/>
      <c r="I216" s="95">
        <f t="shared" si="15"/>
        <v>211</v>
      </c>
      <c r="J216" s="96">
        <f t="shared" si="12"/>
        <v>1.6112061028541236E-2</v>
      </c>
      <c r="K216" s="97">
        <f t="shared" si="13"/>
        <v>0.75531435188779206</v>
      </c>
      <c r="L216" s="96">
        <v>2.0918939110945001E-2</v>
      </c>
      <c r="M216" s="97">
        <f t="shared" si="14"/>
        <v>0.81174123815775845</v>
      </c>
      <c r="N216" s="99"/>
    </row>
    <row r="217" spans="2:14" x14ac:dyDescent="0.25">
      <c r="B217" s="92">
        <v>44809</v>
      </c>
      <c r="C217" s="93">
        <v>152.06</v>
      </c>
      <c r="D217" s="93">
        <v>155.83000000000001</v>
      </c>
      <c r="E217" s="93">
        <v>151.49</v>
      </c>
      <c r="F217" s="99">
        <v>-1.1037993667249691E-3</v>
      </c>
      <c r="G217" s="99">
        <v>2.4903273627001409E-2</v>
      </c>
      <c r="H217" s="102"/>
      <c r="I217" s="95">
        <f t="shared" si="15"/>
        <v>212</v>
      </c>
      <c r="J217" s="96">
        <f t="shared" si="12"/>
        <v>-3.3189216683621514E-2</v>
      </c>
      <c r="K217" s="97">
        <f t="shared" si="13"/>
        <v>9.8803102920443753E-2</v>
      </c>
      <c r="L217" s="96">
        <v>2.1112216017746599E-2</v>
      </c>
      <c r="M217" s="97">
        <f t="shared" si="14"/>
        <v>0.85920303996251968</v>
      </c>
      <c r="N217" s="99"/>
    </row>
    <row r="218" spans="2:14" x14ac:dyDescent="0.25">
      <c r="B218" s="92">
        <v>44717</v>
      </c>
      <c r="C218" s="93">
        <v>157.28</v>
      </c>
      <c r="D218" s="93">
        <v>159.44</v>
      </c>
      <c r="E218" s="93">
        <v>154.18</v>
      </c>
      <c r="F218" s="99">
        <v>-1.1037993667249691E-3</v>
      </c>
      <c r="G218" s="99">
        <v>2.4903273627001409E-2</v>
      </c>
      <c r="H218" s="102"/>
      <c r="I218" s="95">
        <f t="shared" si="15"/>
        <v>213</v>
      </c>
      <c r="J218" s="96">
        <f t="shared" si="12"/>
        <v>3.2531734387957201E-3</v>
      </c>
      <c r="K218" s="97">
        <f t="shared" si="13"/>
        <v>0.56944282802758106</v>
      </c>
      <c r="L218" s="96">
        <v>2.1425603893405976E-2</v>
      </c>
      <c r="M218" s="97">
        <f t="shared" si="14"/>
        <v>0.87656116214652879</v>
      </c>
      <c r="N218" s="99"/>
    </row>
    <row r="219" spans="2:14" x14ac:dyDescent="0.25">
      <c r="B219" s="92">
        <v>44686</v>
      </c>
      <c r="C219" s="93">
        <v>156.77000000000001</v>
      </c>
      <c r="D219" s="93">
        <v>164.08</v>
      </c>
      <c r="E219" s="93">
        <v>154.94999999999999</v>
      </c>
      <c r="F219" s="99">
        <v>-1.1037993667249691E-3</v>
      </c>
      <c r="G219" s="99">
        <v>2.4903273627001409E-2</v>
      </c>
      <c r="H219" s="102"/>
      <c r="I219" s="95">
        <f t="shared" si="15"/>
        <v>214</v>
      </c>
      <c r="J219" s="96">
        <f t="shared" si="12"/>
        <v>-5.5716178773641767E-2</v>
      </c>
      <c r="K219" s="97">
        <f t="shared" si="13"/>
        <v>1.4154412348949746E-2</v>
      </c>
      <c r="L219" s="96">
        <v>2.1573697820465476E-2</v>
      </c>
      <c r="M219" s="97">
        <f t="shared" si="14"/>
        <v>0.80630404910665665</v>
      </c>
      <c r="N219" s="99"/>
    </row>
    <row r="220" spans="2:14" x14ac:dyDescent="0.25">
      <c r="B220" s="92">
        <v>44656</v>
      </c>
      <c r="C220" s="93">
        <v>166.02</v>
      </c>
      <c r="D220" s="93">
        <v>166.48</v>
      </c>
      <c r="E220" s="93">
        <v>159.26</v>
      </c>
      <c r="F220" s="99">
        <v>-1.1037993667249691E-3</v>
      </c>
      <c r="G220" s="99">
        <v>2.4903273627001409E-2</v>
      </c>
      <c r="H220" s="102"/>
      <c r="I220" s="95">
        <f t="shared" si="15"/>
        <v>215</v>
      </c>
      <c r="J220" s="96">
        <f t="shared" si="12"/>
        <v>4.1008276899924923E-2</v>
      </c>
      <c r="K220" s="97">
        <f t="shared" si="13"/>
        <v>0.95458405495428578</v>
      </c>
      <c r="L220" s="96">
        <v>2.2677868515363242E-2</v>
      </c>
      <c r="M220" s="97">
        <f t="shared" si="14"/>
        <v>0.83020142003591524</v>
      </c>
      <c r="N220" s="99"/>
    </row>
    <row r="221" spans="2:14" x14ac:dyDescent="0.25">
      <c r="B221" s="92">
        <v>44625</v>
      </c>
      <c r="C221" s="93">
        <v>159.47999999999999</v>
      </c>
      <c r="D221" s="93">
        <v>160.71</v>
      </c>
      <c r="E221" s="93">
        <v>156.32</v>
      </c>
      <c r="F221" s="99">
        <v>-1.1037993667249691E-3</v>
      </c>
      <c r="G221" s="99">
        <v>2.4903273627001409E-2</v>
      </c>
      <c r="H221" s="102"/>
      <c r="I221" s="95">
        <f t="shared" si="15"/>
        <v>216</v>
      </c>
      <c r="J221" s="96">
        <f t="shared" si="12"/>
        <v>9.6226892884272441E-3</v>
      </c>
      <c r="K221" s="97">
        <f t="shared" si="13"/>
        <v>0.66666621203936571</v>
      </c>
      <c r="L221" s="96">
        <v>2.3199544548818674E-2</v>
      </c>
      <c r="M221" s="97">
        <f t="shared" si="14"/>
        <v>0.8269293477567754</v>
      </c>
      <c r="N221" s="99"/>
    </row>
    <row r="222" spans="2:14" x14ac:dyDescent="0.25">
      <c r="B222" s="92">
        <v>44597</v>
      </c>
      <c r="C222" s="93">
        <v>157.96</v>
      </c>
      <c r="D222" s="93">
        <v>158.22999999999999</v>
      </c>
      <c r="E222" s="93">
        <v>153.27000000000001</v>
      </c>
      <c r="F222" s="99">
        <v>-1.1037993667249691E-3</v>
      </c>
      <c r="G222" s="99">
        <v>2.4903273627001409E-2</v>
      </c>
      <c r="H222" s="102"/>
      <c r="I222" s="95">
        <f t="shared" si="15"/>
        <v>217</v>
      </c>
      <c r="J222" s="96">
        <f t="shared" si="12"/>
        <v>1.9663812242309842E-3</v>
      </c>
      <c r="K222" s="97">
        <f t="shared" si="13"/>
        <v>0.54905898076995308</v>
      </c>
      <c r="L222" s="96">
        <v>2.3500398926525001E-2</v>
      </c>
      <c r="M222" s="97">
        <f t="shared" si="14"/>
        <v>0.88911731745429146</v>
      </c>
      <c r="N222" s="99"/>
    </row>
    <row r="223" spans="2:14" x14ac:dyDescent="0.25">
      <c r="B223" s="92" t="s">
        <v>281</v>
      </c>
      <c r="C223" s="93">
        <v>157.65</v>
      </c>
      <c r="D223" s="93">
        <v>166.2</v>
      </c>
      <c r="E223" s="93">
        <v>157.25</v>
      </c>
      <c r="F223" s="99">
        <v>-1.1037993667249691E-3</v>
      </c>
      <c r="G223" s="99">
        <v>2.4903273627001409E-2</v>
      </c>
      <c r="H223" s="102"/>
      <c r="I223" s="95">
        <f t="shared" si="15"/>
        <v>218</v>
      </c>
      <c r="J223" s="96">
        <f t="shared" si="12"/>
        <v>-3.6604742116841726E-2</v>
      </c>
      <c r="K223" s="97">
        <f t="shared" si="13"/>
        <v>7.6998668920885346E-2</v>
      </c>
      <c r="L223" s="96">
        <v>2.3693419769376334E-2</v>
      </c>
      <c r="M223" s="97">
        <f t="shared" si="14"/>
        <v>0.84031208163979831</v>
      </c>
      <c r="N223" s="99"/>
    </row>
    <row r="224" spans="2:14" x14ac:dyDescent="0.25">
      <c r="B224" s="92" t="s">
        <v>282</v>
      </c>
      <c r="C224" s="93">
        <v>163.63999999999999</v>
      </c>
      <c r="D224" s="93">
        <v>164.52</v>
      </c>
      <c r="E224" s="93">
        <v>158.93</v>
      </c>
      <c r="F224" s="99">
        <v>-1.1037993667249691E-3</v>
      </c>
      <c r="G224" s="99">
        <v>2.4903273627001409E-2</v>
      </c>
      <c r="H224" s="102"/>
      <c r="I224" s="95">
        <f t="shared" si="15"/>
        <v>219</v>
      </c>
      <c r="J224" s="96">
        <f t="shared" si="12"/>
        <v>4.5155521491984318E-2</v>
      </c>
      <c r="K224" s="97">
        <f t="shared" si="13"/>
        <v>0.968384226660018</v>
      </c>
      <c r="L224" s="96">
        <v>2.3809523809523725E-2</v>
      </c>
      <c r="M224" s="97">
        <f t="shared" si="14"/>
        <v>0.84094421709833722</v>
      </c>
      <c r="N224" s="99"/>
    </row>
    <row r="225" spans="2:14" x14ac:dyDescent="0.25">
      <c r="B225" s="92" t="s">
        <v>283</v>
      </c>
      <c r="C225" s="93">
        <v>156.57</v>
      </c>
      <c r="D225" s="93">
        <v>159.79</v>
      </c>
      <c r="E225" s="93">
        <v>155.38</v>
      </c>
      <c r="F225" s="99">
        <v>-1.1037993667249691E-3</v>
      </c>
      <c r="G225" s="99">
        <v>2.4903273627001409E-2</v>
      </c>
      <c r="H225" s="102"/>
      <c r="I225" s="95">
        <f t="shared" si="15"/>
        <v>220</v>
      </c>
      <c r="J225" s="96">
        <f t="shared" si="12"/>
        <v>-1.4668367346939437E-3</v>
      </c>
      <c r="K225" s="97">
        <f t="shared" si="13"/>
        <v>0.49418446634819202</v>
      </c>
      <c r="L225" s="96">
        <v>2.3999440246291748E-2</v>
      </c>
      <c r="M225" s="97">
        <f t="shared" si="14"/>
        <v>0.83654307484014523</v>
      </c>
      <c r="N225" s="99"/>
    </row>
    <row r="226" spans="2:14" x14ac:dyDescent="0.25">
      <c r="B226" s="92" t="s">
        <v>284</v>
      </c>
      <c r="C226" s="93">
        <v>156.80000000000001</v>
      </c>
      <c r="D226" s="93">
        <v>162.34</v>
      </c>
      <c r="E226" s="93">
        <v>156.72</v>
      </c>
      <c r="F226" s="99">
        <v>-1.1037993667249691E-3</v>
      </c>
      <c r="G226" s="99">
        <v>2.4903273627001409E-2</v>
      </c>
      <c r="H226" s="102"/>
      <c r="I226" s="95">
        <f t="shared" si="15"/>
        <v>221</v>
      </c>
      <c r="J226" s="96">
        <f t="shared" si="12"/>
        <v>-3.7328094302553905E-2</v>
      </c>
      <c r="K226" s="97">
        <f t="shared" si="13"/>
        <v>7.2890053786183073E-2</v>
      </c>
      <c r="L226" s="96">
        <v>2.4399946956637164E-2</v>
      </c>
      <c r="M226" s="97">
        <f t="shared" si="14"/>
        <v>0.8991109848562634</v>
      </c>
      <c r="N226" s="99"/>
    </row>
    <row r="227" spans="2:14" x14ac:dyDescent="0.25">
      <c r="B227" s="92" t="s">
        <v>285</v>
      </c>
      <c r="C227" s="93">
        <v>162.88</v>
      </c>
      <c r="D227" s="93">
        <v>163.16999999999999</v>
      </c>
      <c r="E227" s="93">
        <v>158.46</v>
      </c>
      <c r="F227" s="99">
        <v>-1.1037993667249691E-3</v>
      </c>
      <c r="G227" s="99">
        <v>2.4903273627001409E-2</v>
      </c>
      <c r="H227" s="102"/>
      <c r="I227" s="95">
        <f t="shared" si="15"/>
        <v>222</v>
      </c>
      <c r="J227" s="96">
        <f t="shared" si="12"/>
        <v>6.7371283762902578E-3</v>
      </c>
      <c r="K227" s="97">
        <f t="shared" si="13"/>
        <v>0.62356423978816711</v>
      </c>
      <c r="L227" s="96">
        <v>2.4517248860924212E-2</v>
      </c>
      <c r="M227" s="97">
        <f t="shared" si="14"/>
        <v>0.84257786735559148</v>
      </c>
      <c r="N227" s="99"/>
    </row>
    <row r="228" spans="2:14" x14ac:dyDescent="0.25">
      <c r="B228" s="92" t="s">
        <v>286</v>
      </c>
      <c r="C228" s="93">
        <v>161.79</v>
      </c>
      <c r="D228" s="93">
        <v>167.87</v>
      </c>
      <c r="E228" s="93">
        <v>161.5</v>
      </c>
      <c r="F228" s="99">
        <v>-1.1037993667249691E-3</v>
      </c>
      <c r="G228" s="99">
        <v>2.4903273627001409E-2</v>
      </c>
      <c r="H228" s="102"/>
      <c r="I228" s="95">
        <f t="shared" si="15"/>
        <v>223</v>
      </c>
      <c r="J228" s="96">
        <f t="shared" si="12"/>
        <v>-2.7821175339502457E-2</v>
      </c>
      <c r="K228" s="97">
        <f t="shared" si="13"/>
        <v>0.14167012265536549</v>
      </c>
      <c r="L228" s="96">
        <v>2.5082946250829519E-2</v>
      </c>
      <c r="M228" s="97">
        <f t="shared" si="14"/>
        <v>0.90873775322770445</v>
      </c>
      <c r="N228" s="99"/>
    </row>
    <row r="229" spans="2:14" x14ac:dyDescent="0.25">
      <c r="B229" s="92" t="s">
        <v>287</v>
      </c>
      <c r="C229" s="93">
        <v>166.42</v>
      </c>
      <c r="D229" s="93">
        <v>171.53</v>
      </c>
      <c r="E229" s="93">
        <v>165.91</v>
      </c>
      <c r="F229" s="99">
        <v>-1.1037993667249691E-3</v>
      </c>
      <c r="G229" s="99">
        <v>2.4903273627001409E-2</v>
      </c>
      <c r="H229" s="102"/>
      <c r="I229" s="95">
        <f t="shared" si="15"/>
        <v>224</v>
      </c>
      <c r="J229" s="96">
        <f t="shared" si="12"/>
        <v>-4.8436285355498709E-3</v>
      </c>
      <c r="K229" s="97">
        <f t="shared" si="13"/>
        <v>0.44031359063223835</v>
      </c>
      <c r="L229" s="96">
        <v>2.5422564243507084E-2</v>
      </c>
      <c r="M229" s="97">
        <f t="shared" si="14"/>
        <v>0.8566018014325445</v>
      </c>
      <c r="N229" s="99"/>
    </row>
    <row r="230" spans="2:14" x14ac:dyDescent="0.25">
      <c r="B230" s="92" t="s">
        <v>288</v>
      </c>
      <c r="C230" s="93">
        <v>167.23</v>
      </c>
      <c r="D230" s="93">
        <v>168.88</v>
      </c>
      <c r="E230" s="93">
        <v>166.1</v>
      </c>
      <c r="F230" s="99">
        <v>-1.1037993667249691E-3</v>
      </c>
      <c r="G230" s="99">
        <v>2.4903273627001409E-2</v>
      </c>
      <c r="H230" s="102"/>
      <c r="I230" s="95">
        <f t="shared" si="15"/>
        <v>225</v>
      </c>
      <c r="J230" s="96">
        <f t="shared" si="12"/>
        <v>-1.0155316606930143E-3</v>
      </c>
      <c r="K230" s="97">
        <f t="shared" si="13"/>
        <v>0.5014140167564527</v>
      </c>
      <c r="L230" s="96">
        <v>2.5623025623025653E-2</v>
      </c>
      <c r="M230" s="97">
        <f t="shared" si="14"/>
        <v>0.91290653979345571</v>
      </c>
      <c r="N230" s="99"/>
    </row>
    <row r="231" spans="2:14" x14ac:dyDescent="0.25">
      <c r="B231" s="92" t="s">
        <v>289</v>
      </c>
      <c r="C231" s="93">
        <v>167.4</v>
      </c>
      <c r="D231" s="93">
        <v>167.82</v>
      </c>
      <c r="E231" s="93">
        <v>163.91</v>
      </c>
      <c r="F231" s="99">
        <v>-1.1037993667249691E-3</v>
      </c>
      <c r="G231" s="99">
        <v>2.4903273627001409E-2</v>
      </c>
      <c r="H231" s="102"/>
      <c r="I231" s="95">
        <f t="shared" si="15"/>
        <v>226</v>
      </c>
      <c r="J231" s="96">
        <f t="shared" si="12"/>
        <v>1.4115223844429758E-2</v>
      </c>
      <c r="K231" s="97">
        <f t="shared" si="13"/>
        <v>0.72944171927776669</v>
      </c>
      <c r="L231" s="96">
        <v>2.6194518554450763E-2</v>
      </c>
      <c r="M231" s="97">
        <f t="shared" si="14"/>
        <v>0.91716116591867947</v>
      </c>
      <c r="N231" s="99"/>
    </row>
    <row r="232" spans="2:14" x14ac:dyDescent="0.25">
      <c r="B232" s="92" t="s">
        <v>290</v>
      </c>
      <c r="C232" s="93">
        <v>165.07</v>
      </c>
      <c r="D232" s="93">
        <v>166.6</v>
      </c>
      <c r="E232" s="93">
        <v>163.57</v>
      </c>
      <c r="F232" s="99">
        <v>-1.1037993667249691E-3</v>
      </c>
      <c r="G232" s="99">
        <v>2.4903273627001409E-2</v>
      </c>
      <c r="H232" s="102"/>
      <c r="I232" s="95">
        <f t="shared" si="15"/>
        <v>227</v>
      </c>
      <c r="J232" s="96">
        <f t="shared" si="12"/>
        <v>-1.3309940105269424E-3</v>
      </c>
      <c r="K232" s="97">
        <f t="shared" si="13"/>
        <v>0.49636046676582085</v>
      </c>
      <c r="L232" s="96">
        <v>2.672196913034619E-2</v>
      </c>
      <c r="M232" s="97">
        <f t="shared" si="14"/>
        <v>0.86661524298747805</v>
      </c>
      <c r="N232" s="99"/>
    </row>
    <row r="233" spans="2:14" x14ac:dyDescent="0.25">
      <c r="B233" s="92" t="s">
        <v>291</v>
      </c>
      <c r="C233" s="93">
        <v>165.29</v>
      </c>
      <c r="D233" s="93">
        <v>171.27</v>
      </c>
      <c r="E233" s="93">
        <v>165.04</v>
      </c>
      <c r="F233" s="99">
        <v>-1.1037993667249691E-3</v>
      </c>
      <c r="G233" s="99">
        <v>2.4903273627001409E-2</v>
      </c>
      <c r="H233" s="102"/>
      <c r="I233" s="95">
        <f t="shared" si="15"/>
        <v>228</v>
      </c>
      <c r="J233" s="96">
        <f t="shared" si="12"/>
        <v>-2.9988262910798147E-2</v>
      </c>
      <c r="K233" s="97">
        <f t="shared" si="13"/>
        <v>0.12305165777606264</v>
      </c>
      <c r="L233" s="96">
        <v>2.7059069670130498E-2</v>
      </c>
      <c r="M233" s="97">
        <f t="shared" si="14"/>
        <v>0.86938436783868245</v>
      </c>
      <c r="N233" s="99"/>
    </row>
    <row r="234" spans="2:14" x14ac:dyDescent="0.25">
      <c r="B234" s="92" t="s">
        <v>292</v>
      </c>
      <c r="C234" s="93">
        <v>170.4</v>
      </c>
      <c r="D234" s="93">
        <v>171.04</v>
      </c>
      <c r="E234" s="93">
        <v>166.77</v>
      </c>
      <c r="F234" s="99">
        <v>-1.1037993667249691E-3</v>
      </c>
      <c r="G234" s="99">
        <v>2.4903273627001409E-2</v>
      </c>
      <c r="H234" s="102"/>
      <c r="I234" s="95">
        <f t="shared" si="15"/>
        <v>229</v>
      </c>
      <c r="J234" s="96">
        <f t="shared" si="12"/>
        <v>1.6342598115233198E-2</v>
      </c>
      <c r="K234" s="97">
        <f t="shared" si="13"/>
        <v>0.75821318247461167</v>
      </c>
      <c r="L234" s="96">
        <v>2.832434147889562E-2</v>
      </c>
      <c r="M234" s="97">
        <f t="shared" si="14"/>
        <v>0.93510637911278827</v>
      </c>
      <c r="N234" s="99"/>
    </row>
    <row r="235" spans="2:14" x14ac:dyDescent="0.25">
      <c r="B235" s="92">
        <v>44899</v>
      </c>
      <c r="C235" s="93">
        <v>167.66</v>
      </c>
      <c r="D235" s="93">
        <v>169.87</v>
      </c>
      <c r="E235" s="93">
        <v>166.64</v>
      </c>
      <c r="F235" s="99">
        <v>-1.1037993667249691E-3</v>
      </c>
      <c r="G235" s="99">
        <v>2.4903273627001409E-2</v>
      </c>
      <c r="H235" s="102"/>
      <c r="I235" s="95">
        <f t="shared" si="15"/>
        <v>230</v>
      </c>
      <c r="J235" s="96">
        <f t="shared" si="12"/>
        <v>1.1523378582201982E-2</v>
      </c>
      <c r="K235" s="97">
        <f t="shared" si="13"/>
        <v>0.69393975226430182</v>
      </c>
      <c r="L235" s="96">
        <v>2.9015410406860509E-2</v>
      </c>
      <c r="M235" s="97">
        <f t="shared" si="14"/>
        <v>0.88675457508347555</v>
      </c>
      <c r="N235" s="99"/>
    </row>
    <row r="236" spans="2:14" x14ac:dyDescent="0.25">
      <c r="B236" s="92">
        <v>44869</v>
      </c>
      <c r="C236" s="93">
        <v>165.75</v>
      </c>
      <c r="D236" s="93">
        <v>169.03</v>
      </c>
      <c r="E236" s="93">
        <v>165.5</v>
      </c>
      <c r="F236" s="99">
        <v>-1.1037993667249691E-3</v>
      </c>
      <c r="G236" s="99">
        <v>2.4903273627001409E-2</v>
      </c>
      <c r="H236" s="102"/>
      <c r="I236" s="95">
        <f t="shared" si="15"/>
        <v>231</v>
      </c>
      <c r="J236" s="96">
        <f t="shared" si="12"/>
        <v>-2.551590334528786E-2</v>
      </c>
      <c r="K236" s="97">
        <f t="shared" si="13"/>
        <v>0.16347472598599497</v>
      </c>
      <c r="L236" s="96">
        <v>2.9122705593293885E-2</v>
      </c>
      <c r="M236" s="97">
        <f t="shared" si="14"/>
        <v>0.93654262742077143</v>
      </c>
      <c r="N236" s="99"/>
    </row>
    <row r="237" spans="2:14" x14ac:dyDescent="0.25">
      <c r="B237" s="92">
        <v>44777</v>
      </c>
      <c r="C237" s="93">
        <v>170.09</v>
      </c>
      <c r="D237" s="93">
        <v>171.78</v>
      </c>
      <c r="E237" s="93">
        <v>169.2</v>
      </c>
      <c r="F237" s="99">
        <v>-1.1037993667249691E-3</v>
      </c>
      <c r="G237" s="99">
        <v>2.4903273627001409E-2</v>
      </c>
      <c r="H237" s="102"/>
      <c r="I237" s="95">
        <f t="shared" si="15"/>
        <v>232</v>
      </c>
      <c r="J237" s="96">
        <f t="shared" si="12"/>
        <v>-1.1908911351225626E-2</v>
      </c>
      <c r="K237" s="97">
        <f t="shared" si="13"/>
        <v>0.33218663098522117</v>
      </c>
      <c r="L237" s="96">
        <v>2.96773336874252E-2</v>
      </c>
      <c r="M237" s="97">
        <f t="shared" si="14"/>
        <v>0.89177584411129041</v>
      </c>
      <c r="N237" s="99"/>
    </row>
    <row r="238" spans="2:14" x14ac:dyDescent="0.25">
      <c r="B238" s="92">
        <v>44746</v>
      </c>
      <c r="C238" s="93">
        <v>172.14</v>
      </c>
      <c r="D238" s="93">
        <v>173.36</v>
      </c>
      <c r="E238" s="93">
        <v>169.85</v>
      </c>
      <c r="F238" s="99">
        <v>-1.1037993667249691E-3</v>
      </c>
      <c r="G238" s="99">
        <v>2.4903273627001409E-2</v>
      </c>
      <c r="H238" s="102"/>
      <c r="I238" s="95">
        <f t="shared" si="15"/>
        <v>233</v>
      </c>
      <c r="J238" s="96">
        <f t="shared" si="12"/>
        <v>1.8041087120990174E-3</v>
      </c>
      <c r="K238" s="97">
        <f t="shared" si="13"/>
        <v>0.54647809047940243</v>
      </c>
      <c r="L238" s="96">
        <v>3.0752532561505008E-2</v>
      </c>
      <c r="M238" s="97">
        <f t="shared" si="14"/>
        <v>0.9456862056870412</v>
      </c>
      <c r="N238" s="99"/>
    </row>
    <row r="239" spans="2:14" x14ac:dyDescent="0.25">
      <c r="B239" s="92">
        <v>44716</v>
      </c>
      <c r="C239" s="93">
        <v>171.83</v>
      </c>
      <c r="D239" s="93">
        <v>173.63</v>
      </c>
      <c r="E239" s="93">
        <v>170.13</v>
      </c>
      <c r="F239" s="99">
        <v>-1.1037993667249691E-3</v>
      </c>
      <c r="G239" s="99">
        <v>2.4903273627001409E-2</v>
      </c>
      <c r="H239" s="102"/>
      <c r="I239" s="95">
        <f t="shared" si="15"/>
        <v>234</v>
      </c>
      <c r="J239" s="96">
        <f t="shared" si="12"/>
        <v>-1.8450816862789821E-2</v>
      </c>
      <c r="K239" s="97">
        <f t="shared" si="13"/>
        <v>0.24303415568436565</v>
      </c>
      <c r="L239" s="96">
        <v>3.1916386083052917E-2</v>
      </c>
      <c r="M239" s="97">
        <f t="shared" si="14"/>
        <v>0.9075698069587903</v>
      </c>
      <c r="N239" s="99"/>
    </row>
    <row r="240" spans="2:14" x14ac:dyDescent="0.25">
      <c r="B240" s="92">
        <v>44685</v>
      </c>
      <c r="C240" s="93">
        <v>175.06</v>
      </c>
      <c r="D240" s="93">
        <v>178.3</v>
      </c>
      <c r="E240" s="93">
        <v>174.42</v>
      </c>
      <c r="F240" s="99">
        <v>-1.1037993667249691E-3</v>
      </c>
      <c r="G240" s="99">
        <v>2.4903273627001409E-2</v>
      </c>
      <c r="H240" s="102"/>
      <c r="I240" s="95">
        <f t="shared" si="15"/>
        <v>235</v>
      </c>
      <c r="J240" s="96">
        <f t="shared" si="12"/>
        <v>-1.8941941268773799E-2</v>
      </c>
      <c r="K240" s="97">
        <f t="shared" si="13"/>
        <v>0.23690396818285619</v>
      </c>
      <c r="L240" s="96">
        <v>3.2760717543326212E-2</v>
      </c>
      <c r="M240" s="97">
        <f t="shared" si="14"/>
        <v>0.91913680821066523</v>
      </c>
      <c r="N240" s="99"/>
    </row>
    <row r="241" spans="2:14" x14ac:dyDescent="0.25">
      <c r="B241" s="92">
        <v>44655</v>
      </c>
      <c r="C241" s="93">
        <v>178.44</v>
      </c>
      <c r="D241" s="93">
        <v>178.49</v>
      </c>
      <c r="E241" s="93">
        <v>174.44</v>
      </c>
      <c r="F241" s="99">
        <v>-1.1037993667249691E-3</v>
      </c>
      <c r="G241" s="99">
        <v>2.4903273627001409E-2</v>
      </c>
      <c r="H241" s="102"/>
      <c r="I241" s="95">
        <f t="shared" si="15"/>
        <v>236</v>
      </c>
      <c r="J241" s="96">
        <f t="shared" si="12"/>
        <v>2.3693419769376334E-2</v>
      </c>
      <c r="K241" s="97">
        <f t="shared" si="13"/>
        <v>0.84031208163979831</v>
      </c>
      <c r="L241" s="96">
        <v>3.2793136320305116E-2</v>
      </c>
      <c r="M241" s="97">
        <f t="shared" si="14"/>
        <v>0.9193688912795428</v>
      </c>
      <c r="N241" s="99"/>
    </row>
    <row r="242" spans="2:14" x14ac:dyDescent="0.25">
      <c r="B242" s="92">
        <v>44565</v>
      </c>
      <c r="C242" s="93">
        <v>174.31</v>
      </c>
      <c r="D242" s="93">
        <v>174.88</v>
      </c>
      <c r="E242" s="93">
        <v>171.94</v>
      </c>
      <c r="F242" s="99">
        <v>-1.1037993667249691E-3</v>
      </c>
      <c r="G242" s="99">
        <v>2.4903273627001409E-2</v>
      </c>
      <c r="H242" s="102"/>
      <c r="I242" s="95">
        <f t="shared" si="15"/>
        <v>237</v>
      </c>
      <c r="J242" s="96">
        <f t="shared" si="12"/>
        <v>-1.7181146555180771E-3</v>
      </c>
      <c r="K242" s="97">
        <f t="shared" si="13"/>
        <v>0.49015986842596848</v>
      </c>
      <c r="L242" s="96">
        <v>3.3612837935521167E-2</v>
      </c>
      <c r="M242" s="97">
        <f t="shared" si="14"/>
        <v>0.95918437073508567</v>
      </c>
      <c r="N242" s="99"/>
    </row>
    <row r="243" spans="2:14" x14ac:dyDescent="0.25">
      <c r="B243" s="92" t="s">
        <v>293</v>
      </c>
      <c r="C243" s="93">
        <v>174.61</v>
      </c>
      <c r="D243" s="93">
        <v>178.03</v>
      </c>
      <c r="E243" s="93">
        <v>174.4</v>
      </c>
      <c r="F243" s="99">
        <v>-1.1037993667249691E-3</v>
      </c>
      <c r="G243" s="99">
        <v>2.4903273627001409E-2</v>
      </c>
      <c r="H243" s="102"/>
      <c r="I243" s="95">
        <f t="shared" si="15"/>
        <v>238</v>
      </c>
      <c r="J243" s="96">
        <f t="shared" si="12"/>
        <v>-1.7775777690273942E-2</v>
      </c>
      <c r="K243" s="97">
        <f t="shared" si="13"/>
        <v>0.25159806410123803</v>
      </c>
      <c r="L243" s="96">
        <v>3.4234828496042313E-2</v>
      </c>
      <c r="M243" s="97">
        <f t="shared" si="14"/>
        <v>0.92918888057044202</v>
      </c>
      <c r="N243" s="99"/>
    </row>
    <row r="244" spans="2:14" x14ac:dyDescent="0.25">
      <c r="B244" s="92" t="s">
        <v>294</v>
      </c>
      <c r="C244" s="93">
        <v>177.77</v>
      </c>
      <c r="D244" s="93">
        <v>179.61</v>
      </c>
      <c r="E244" s="93">
        <v>176.7</v>
      </c>
      <c r="F244" s="99">
        <v>-1.1037993667249691E-3</v>
      </c>
      <c r="G244" s="99">
        <v>2.4903273627001409E-2</v>
      </c>
      <c r="H244" s="102"/>
      <c r="I244" s="95">
        <f t="shared" si="15"/>
        <v>239</v>
      </c>
      <c r="J244" s="96">
        <f t="shared" si="12"/>
        <v>-6.6495306213678607E-3</v>
      </c>
      <c r="K244" s="97">
        <f t="shared" si="13"/>
        <v>0.41188806030514613</v>
      </c>
      <c r="L244" s="96">
        <v>3.5090124049071303E-2</v>
      </c>
      <c r="M244" s="97">
        <f t="shared" si="14"/>
        <v>0.97294894933182141</v>
      </c>
      <c r="N244" s="99"/>
    </row>
    <row r="245" spans="2:14" x14ac:dyDescent="0.25">
      <c r="B245" s="92" t="s">
        <v>295</v>
      </c>
      <c r="C245" s="93">
        <v>178.96</v>
      </c>
      <c r="D245" s="93">
        <v>179.01</v>
      </c>
      <c r="E245" s="93">
        <v>176.34</v>
      </c>
      <c r="F245" s="99">
        <v>-1.1037993667249691E-3</v>
      </c>
      <c r="G245" s="99">
        <v>2.4903273627001409E-2</v>
      </c>
      <c r="H245" s="102"/>
      <c r="I245" s="95">
        <f t="shared" si="15"/>
        <v>240</v>
      </c>
      <c r="J245" s="96">
        <f t="shared" si="12"/>
        <v>1.9134396355353189E-2</v>
      </c>
      <c r="K245" s="97">
        <f t="shared" si="13"/>
        <v>0.79179695978482112</v>
      </c>
      <c r="L245" s="96">
        <v>3.6794112941929358E-2</v>
      </c>
      <c r="M245" s="97">
        <f t="shared" si="14"/>
        <v>0.9787988238468317</v>
      </c>
      <c r="N245" s="99"/>
    </row>
    <row r="246" spans="2:14" x14ac:dyDescent="0.25">
      <c r="B246" s="92" t="s">
        <v>296</v>
      </c>
      <c r="C246" s="93">
        <v>175.6</v>
      </c>
      <c r="D246" s="93">
        <v>175.73</v>
      </c>
      <c r="E246" s="93">
        <v>172</v>
      </c>
      <c r="F246" s="99">
        <v>-1.1037993667249691E-3</v>
      </c>
      <c r="G246" s="99">
        <v>2.4903273627001409E-2</v>
      </c>
      <c r="H246" s="102"/>
      <c r="I246" s="95">
        <f t="shared" si="15"/>
        <v>241</v>
      </c>
      <c r="J246" s="96">
        <f t="shared" si="12"/>
        <v>5.0366300366300187E-3</v>
      </c>
      <c r="K246" s="97">
        <f t="shared" si="13"/>
        <v>0.59737994200248468</v>
      </c>
      <c r="L246" s="96">
        <v>3.7062504297600052E-2</v>
      </c>
      <c r="M246" s="97">
        <f t="shared" si="14"/>
        <v>0.97961475334020254</v>
      </c>
      <c r="N246" s="99"/>
    </row>
    <row r="247" spans="2:14" x14ac:dyDescent="0.25">
      <c r="B247" s="92" t="s">
        <v>297</v>
      </c>
      <c r="C247" s="93">
        <v>174.72</v>
      </c>
      <c r="D247" s="93">
        <v>175.28</v>
      </c>
      <c r="E247" s="93">
        <v>172.75</v>
      </c>
      <c r="F247" s="99">
        <v>-1.1037993667249691E-3</v>
      </c>
      <c r="G247" s="99">
        <v>2.4903273627001409E-2</v>
      </c>
      <c r="H247" s="102"/>
      <c r="I247" s="95">
        <f t="shared" si="15"/>
        <v>242</v>
      </c>
      <c r="J247" s="96">
        <f t="shared" si="12"/>
        <v>3.7341299477222645E-3</v>
      </c>
      <c r="K247" s="97">
        <f t="shared" si="13"/>
        <v>0.57701729652474643</v>
      </c>
      <c r="L247" s="96">
        <v>3.8247609524404647E-2</v>
      </c>
      <c r="M247" s="97">
        <f t="shared" si="14"/>
        <v>0.95170918454942877</v>
      </c>
      <c r="N247" s="99"/>
    </row>
    <row r="248" spans="2:14" x14ac:dyDescent="0.25">
      <c r="B248" s="92" t="s">
        <v>298</v>
      </c>
      <c r="C248" s="93">
        <v>174.07</v>
      </c>
      <c r="D248" s="93">
        <v>174.14</v>
      </c>
      <c r="E248" s="93">
        <v>170.21</v>
      </c>
      <c r="F248" s="99">
        <v>-1.1037993667249691E-3</v>
      </c>
      <c r="G248" s="99">
        <v>2.4903273627001409E-2</v>
      </c>
      <c r="H248" s="102"/>
      <c r="I248" s="95">
        <f t="shared" si="15"/>
        <v>243</v>
      </c>
      <c r="J248" s="96">
        <f t="shared" si="12"/>
        <v>2.2677868515363242E-2</v>
      </c>
      <c r="K248" s="97">
        <f t="shared" si="13"/>
        <v>0.83020142003591524</v>
      </c>
      <c r="L248" s="96">
        <v>3.8507974836372805E-2</v>
      </c>
      <c r="M248" s="97">
        <f t="shared" si="14"/>
        <v>0.97589996658249623</v>
      </c>
      <c r="N248" s="99"/>
    </row>
    <row r="249" spans="2:14" x14ac:dyDescent="0.25">
      <c r="B249" s="92" t="s">
        <v>299</v>
      </c>
      <c r="C249" s="93">
        <v>170.21</v>
      </c>
      <c r="D249" s="93">
        <v>172.64</v>
      </c>
      <c r="E249" s="93">
        <v>167.65</v>
      </c>
      <c r="F249" s="99">
        <v>-1.1037993667249691E-3</v>
      </c>
      <c r="G249" s="99">
        <v>2.4903273627001409E-2</v>
      </c>
      <c r="H249" s="102"/>
      <c r="I249" s="95">
        <f t="shared" si="15"/>
        <v>244</v>
      </c>
      <c r="J249" s="96">
        <f t="shared" si="12"/>
        <v>8.2336216088141345E-3</v>
      </c>
      <c r="K249" s="97">
        <f t="shared" si="13"/>
        <v>0.64615025584399255</v>
      </c>
      <c r="L249" s="96">
        <v>4.0119194708917894E-2</v>
      </c>
      <c r="M249" s="97">
        <f t="shared" si="14"/>
        <v>0.95107063421427396</v>
      </c>
      <c r="N249" s="99"/>
    </row>
    <row r="250" spans="2:14" x14ac:dyDescent="0.25">
      <c r="B250" s="92" t="s">
        <v>300</v>
      </c>
      <c r="C250" s="93">
        <v>168.82</v>
      </c>
      <c r="D250" s="93">
        <v>169.42</v>
      </c>
      <c r="E250" s="93">
        <v>164.91</v>
      </c>
      <c r="F250" s="99">
        <v>-1.1037993667249691E-3</v>
      </c>
      <c r="G250" s="99">
        <v>2.4903273627001409E-2</v>
      </c>
      <c r="H250" s="102"/>
      <c r="I250" s="95">
        <f t="shared" si="15"/>
        <v>245</v>
      </c>
      <c r="J250" s="96">
        <f t="shared" si="12"/>
        <v>2.0800580481315833E-2</v>
      </c>
      <c r="K250" s="97">
        <f t="shared" si="13"/>
        <v>0.81045610903618903</v>
      </c>
      <c r="L250" s="96">
        <v>4.075671164278738E-2</v>
      </c>
      <c r="M250" s="97">
        <f t="shared" si="14"/>
        <v>0.96259560818658219</v>
      </c>
      <c r="N250" s="99"/>
    </row>
    <row r="251" spans="2:14" x14ac:dyDescent="0.25">
      <c r="B251" s="92" t="s">
        <v>301</v>
      </c>
      <c r="C251" s="93">
        <v>165.38</v>
      </c>
      <c r="D251" s="93">
        <v>166.35</v>
      </c>
      <c r="E251" s="93">
        <v>163.02000000000001</v>
      </c>
      <c r="F251" s="99">
        <v>-1.1037993667249691E-3</v>
      </c>
      <c r="G251" s="99">
        <v>2.4903273627001409E-2</v>
      </c>
      <c r="H251" s="102"/>
      <c r="I251" s="95">
        <f t="shared" si="15"/>
        <v>246</v>
      </c>
      <c r="J251" s="96">
        <f t="shared" si="12"/>
        <v>8.5376265398220408E-3</v>
      </c>
      <c r="K251" s="97">
        <f t="shared" si="13"/>
        <v>0.65067925414341965</v>
      </c>
      <c r="L251" s="96">
        <v>4.1008276899924923E-2</v>
      </c>
      <c r="M251" s="97">
        <f t="shared" si="14"/>
        <v>0.95458405495428578</v>
      </c>
      <c r="N251" s="99"/>
    </row>
    <row r="252" spans="2:14" x14ac:dyDescent="0.25">
      <c r="B252" s="92" t="s">
        <v>302</v>
      </c>
      <c r="C252" s="93">
        <v>163.98</v>
      </c>
      <c r="D252" s="93">
        <v>164.48</v>
      </c>
      <c r="E252" s="93">
        <v>159.76</v>
      </c>
      <c r="F252" s="99">
        <v>-1.1037993667249691E-3</v>
      </c>
      <c r="G252" s="99">
        <v>2.4903273627001409E-2</v>
      </c>
      <c r="H252" s="102"/>
      <c r="I252" s="95">
        <f t="shared" si="15"/>
        <v>247</v>
      </c>
      <c r="J252" s="96">
        <f t="shared" si="12"/>
        <v>2.0918939110945001E-2</v>
      </c>
      <c r="K252" s="97">
        <f t="shared" si="13"/>
        <v>0.81174123815775845</v>
      </c>
      <c r="L252" s="96">
        <v>4.5155521491984318E-2</v>
      </c>
      <c r="M252" s="97">
        <f t="shared" si="14"/>
        <v>0.968384226660018</v>
      </c>
      <c r="N252" s="99"/>
    </row>
    <row r="253" spans="2:14" x14ac:dyDescent="0.25">
      <c r="B253" s="92" t="s">
        <v>303</v>
      </c>
      <c r="C253" s="93">
        <v>160.62</v>
      </c>
      <c r="D253" s="93">
        <v>161</v>
      </c>
      <c r="E253" s="93">
        <v>157.63</v>
      </c>
      <c r="F253" s="99">
        <v>-1.1037993667249691E-3</v>
      </c>
      <c r="G253" s="99">
        <v>2.4903273627001409E-2</v>
      </c>
      <c r="H253" s="102"/>
      <c r="I253" s="95">
        <f t="shared" si="15"/>
        <v>248</v>
      </c>
      <c r="J253" s="96">
        <f t="shared" si="12"/>
        <v>6.454038473588497E-3</v>
      </c>
      <c r="K253" s="97">
        <f t="shared" si="13"/>
        <v>0.61924089939023574</v>
      </c>
      <c r="L253" s="96">
        <v>4.8593893886803352E-2</v>
      </c>
      <c r="M253" s="97">
        <f t="shared" si="14"/>
        <v>0.97457771298945373</v>
      </c>
      <c r="N253" s="99"/>
    </row>
    <row r="254" spans="2:14" x14ac:dyDescent="0.25">
      <c r="B254" s="92" t="s">
        <v>304</v>
      </c>
      <c r="C254" s="93">
        <v>159.59</v>
      </c>
      <c r="D254" s="93">
        <v>160</v>
      </c>
      <c r="E254" s="93">
        <v>154.46</v>
      </c>
      <c r="F254" s="99">
        <v>-1.1037993667249691E-3</v>
      </c>
      <c r="G254" s="99">
        <v>2.4903273627001409E-2</v>
      </c>
      <c r="H254" s="102"/>
      <c r="I254" s="95">
        <f t="shared" si="15"/>
        <v>249</v>
      </c>
      <c r="J254" s="96">
        <f t="shared" si="12"/>
        <v>2.9015410406860509E-2</v>
      </c>
      <c r="K254" s="97">
        <f t="shared" si="13"/>
        <v>0.88675457508347555</v>
      </c>
      <c r="L254" s="96">
        <v>7.555248618784538E-2</v>
      </c>
      <c r="M254" s="97">
        <f t="shared" si="14"/>
        <v>0.99860949692214418</v>
      </c>
      <c r="N254" s="99"/>
    </row>
    <row r="255" spans="2:14" x14ac:dyDescent="0.25">
      <c r="B255" s="92" t="s">
        <v>305</v>
      </c>
      <c r="C255" s="93">
        <v>155.09</v>
      </c>
      <c r="D255" s="93">
        <v>155.57</v>
      </c>
      <c r="E255" s="93">
        <v>150.38</v>
      </c>
      <c r="F255" s="99">
        <v>-1.1037993667249691E-3</v>
      </c>
      <c r="G255" s="99">
        <v>2.4903273627001409E-2</v>
      </c>
      <c r="H255" s="102"/>
      <c r="I255" s="95">
        <f t="shared" si="15"/>
        <v>250</v>
      </c>
      <c r="J255" s="96">
        <f t="shared" si="12"/>
        <v>2.96773336874252E-2</v>
      </c>
      <c r="K255" s="97">
        <f t="shared" si="13"/>
        <v>0.89177584411129041</v>
      </c>
      <c r="L255" s="96">
        <v>8.897456810261728E-2</v>
      </c>
      <c r="M255" s="97">
        <f t="shared" si="14"/>
        <v>0.9997741232448073</v>
      </c>
      <c r="N255" s="99"/>
    </row>
    <row r="256" spans="2:14" x14ac:dyDescent="0.25">
      <c r="B256" s="92" t="s">
        <v>306</v>
      </c>
      <c r="C256" s="93">
        <v>150.62</v>
      </c>
      <c r="D256" s="93">
        <v>154.12</v>
      </c>
      <c r="E256" s="93">
        <v>150.1</v>
      </c>
      <c r="F256" s="99">
        <v>-1.1037993667249691E-3</v>
      </c>
      <c r="G256" s="99">
        <v>2.4903273627001409E-2</v>
      </c>
      <c r="H256" s="102"/>
    </row>
  </sheetData>
  <hyperlinks>
    <hyperlink ref="N1" location="'Navigation &amp; Instructions'!A1" display="Navigation" xr:uid="{B372400B-AAD3-4764-B465-047EFCDA5290}"/>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CB06D1-AC7E-4B60-9BFD-4DD649239351}">
  <dimension ref="B1:N28"/>
  <sheetViews>
    <sheetView workbookViewId="0">
      <selection sqref="A1:XFD1048576"/>
    </sheetView>
  </sheetViews>
  <sheetFormatPr defaultColWidth="8.77734375" defaultRowHeight="13.2" x14ac:dyDescent="0.25"/>
  <cols>
    <col min="1" max="1" width="5.77734375" customWidth="1"/>
    <col min="2" max="2" width="84.5546875" customWidth="1"/>
    <col min="14" max="14" width="10.21875" bestFit="1" customWidth="1"/>
  </cols>
  <sheetData>
    <row r="1" spans="2:14" ht="15.6" x14ac:dyDescent="0.3">
      <c r="B1" s="63" t="s">
        <v>312</v>
      </c>
      <c r="N1" s="87" t="s">
        <v>135</v>
      </c>
    </row>
    <row r="3" spans="2:14" ht="14.4" x14ac:dyDescent="0.3">
      <c r="B3" s="104" t="s">
        <v>313</v>
      </c>
      <c r="C3" s="64"/>
    </row>
    <row r="4" spans="2:14" ht="14.4" x14ac:dyDescent="0.3">
      <c r="B4" s="104"/>
      <c r="C4" s="64"/>
    </row>
    <row r="5" spans="2:14" ht="14.4" x14ac:dyDescent="0.25">
      <c r="B5" s="105" t="s">
        <v>314</v>
      </c>
      <c r="C5" s="105">
        <v>600</v>
      </c>
    </row>
    <row r="6" spans="2:14" ht="14.4" x14ac:dyDescent="0.25">
      <c r="B6" s="105" t="s">
        <v>315</v>
      </c>
      <c r="C6" s="105">
        <v>36</v>
      </c>
    </row>
    <row r="7" spans="2:14" ht="14.4" x14ac:dyDescent="0.25">
      <c r="B7" s="105" t="s">
        <v>316</v>
      </c>
      <c r="C7" s="105">
        <v>40</v>
      </c>
    </row>
    <row r="9" spans="2:14" ht="14.4" x14ac:dyDescent="0.25">
      <c r="B9" s="104" t="s">
        <v>317</v>
      </c>
    </row>
    <row r="10" spans="2:14" x14ac:dyDescent="0.25">
      <c r="B10" s="83"/>
      <c r="C10" s="84"/>
      <c r="D10" s="84"/>
      <c r="E10" s="84"/>
      <c r="F10" s="84"/>
      <c r="G10" s="84"/>
      <c r="H10" s="85"/>
    </row>
    <row r="11" spans="2:14" x14ac:dyDescent="0.25">
      <c r="B11" s="71"/>
      <c r="C11" s="72"/>
      <c r="D11" s="72"/>
      <c r="E11" s="72"/>
      <c r="F11" s="72"/>
      <c r="G11" s="72"/>
      <c r="H11" s="73"/>
    </row>
    <row r="12" spans="2:14" x14ac:dyDescent="0.25">
      <c r="B12" s="71"/>
      <c r="C12" s="72"/>
      <c r="D12" s="72"/>
      <c r="E12" s="72"/>
      <c r="F12" s="72"/>
      <c r="G12" s="72"/>
      <c r="H12" s="73"/>
    </row>
    <row r="13" spans="2:14" x14ac:dyDescent="0.25">
      <c r="B13" s="71"/>
      <c r="C13" s="72"/>
      <c r="D13" s="72"/>
      <c r="E13" s="72"/>
      <c r="F13" s="72"/>
      <c r="G13" s="72"/>
      <c r="H13" s="73"/>
    </row>
    <row r="14" spans="2:14" x14ac:dyDescent="0.25">
      <c r="B14" s="71"/>
      <c r="C14" s="72"/>
      <c r="D14" s="72"/>
      <c r="E14" s="72"/>
      <c r="F14" s="72"/>
      <c r="G14" s="72"/>
      <c r="H14" s="73"/>
    </row>
    <row r="15" spans="2:14" x14ac:dyDescent="0.25">
      <c r="B15" s="71"/>
      <c r="C15" s="72"/>
      <c r="D15" s="72"/>
      <c r="E15" s="72"/>
      <c r="F15" s="72"/>
      <c r="G15" s="72"/>
      <c r="H15" s="73"/>
    </row>
    <row r="16" spans="2:14" x14ac:dyDescent="0.25">
      <c r="B16" s="71"/>
      <c r="C16" s="72"/>
      <c r="D16" s="72"/>
      <c r="E16" s="72"/>
      <c r="F16" s="72"/>
      <c r="G16" s="72"/>
      <c r="H16" s="73"/>
    </row>
    <row r="17" spans="2:8" x14ac:dyDescent="0.25">
      <c r="B17" s="71"/>
      <c r="C17" s="72"/>
      <c r="D17" s="72"/>
      <c r="E17" s="72"/>
      <c r="F17" s="72"/>
      <c r="G17" s="72"/>
      <c r="H17" s="73"/>
    </row>
    <row r="18" spans="2:8" x14ac:dyDescent="0.25">
      <c r="B18" s="71"/>
      <c r="C18" s="72"/>
      <c r="D18" s="72"/>
      <c r="E18" s="72"/>
      <c r="F18" s="72"/>
      <c r="G18" s="72"/>
      <c r="H18" s="73"/>
    </row>
    <row r="19" spans="2:8" x14ac:dyDescent="0.25">
      <c r="B19" s="71"/>
      <c r="C19" s="72"/>
      <c r="D19" s="72"/>
      <c r="E19" s="72"/>
      <c r="F19" s="72"/>
      <c r="G19" s="72"/>
      <c r="H19" s="73"/>
    </row>
    <row r="20" spans="2:8" x14ac:dyDescent="0.25">
      <c r="B20" s="71"/>
      <c r="C20" s="72"/>
      <c r="D20" s="72"/>
      <c r="E20" s="72"/>
      <c r="F20" s="72"/>
      <c r="G20" s="72"/>
      <c r="H20" s="73"/>
    </row>
    <row r="21" spans="2:8" x14ac:dyDescent="0.25">
      <c r="B21" s="71"/>
      <c r="C21" s="72"/>
      <c r="D21" s="72"/>
      <c r="E21" s="72"/>
      <c r="F21" s="72"/>
      <c r="G21" s="72"/>
      <c r="H21" s="73"/>
    </row>
    <row r="22" spans="2:8" x14ac:dyDescent="0.25">
      <c r="B22" s="71"/>
      <c r="C22" s="72"/>
      <c r="D22" s="72"/>
      <c r="E22" s="72"/>
      <c r="F22" s="72"/>
      <c r="G22" s="72"/>
      <c r="H22" s="73"/>
    </row>
    <row r="23" spans="2:8" x14ac:dyDescent="0.25">
      <c r="B23" s="71"/>
      <c r="C23" s="72"/>
      <c r="D23" s="72"/>
      <c r="E23" s="72"/>
      <c r="F23" s="72"/>
      <c r="G23" s="72"/>
      <c r="H23" s="73"/>
    </row>
    <row r="24" spans="2:8" x14ac:dyDescent="0.25">
      <c r="B24" s="71"/>
      <c r="C24" s="72"/>
      <c r="D24" s="72"/>
      <c r="E24" s="72"/>
      <c r="F24" s="72"/>
      <c r="G24" s="72"/>
      <c r="H24" s="73"/>
    </row>
    <row r="25" spans="2:8" x14ac:dyDescent="0.25">
      <c r="B25" s="71"/>
      <c r="C25" s="72"/>
      <c r="D25" s="72"/>
      <c r="E25" s="72"/>
      <c r="F25" s="72"/>
      <c r="G25" s="72"/>
      <c r="H25" s="73"/>
    </row>
    <row r="26" spans="2:8" x14ac:dyDescent="0.25">
      <c r="B26" s="71"/>
      <c r="C26" s="72"/>
      <c r="D26" s="72"/>
      <c r="E26" s="72"/>
      <c r="F26" s="72"/>
      <c r="G26" s="72"/>
      <c r="H26" s="73"/>
    </row>
    <row r="27" spans="2:8" x14ac:dyDescent="0.25">
      <c r="B27" s="71"/>
      <c r="C27" s="72"/>
      <c r="D27" s="72"/>
      <c r="E27" s="72"/>
      <c r="F27" s="72"/>
      <c r="G27" s="72"/>
      <c r="H27" s="73"/>
    </row>
    <row r="28" spans="2:8" x14ac:dyDescent="0.25">
      <c r="B28" s="74"/>
      <c r="C28" s="75"/>
      <c r="D28" s="75"/>
      <c r="E28" s="75"/>
      <c r="F28" s="75"/>
      <c r="G28" s="75"/>
      <c r="H28" s="76"/>
    </row>
  </sheetData>
  <hyperlinks>
    <hyperlink ref="N1" location="'Navigation &amp; Instructions'!A1" display="Navigation" xr:uid="{12D12864-D542-4347-B56A-E43F742C38D0}"/>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1E4745-8276-41DA-B2EB-CEF9A540B748}">
  <dimension ref="B2"/>
  <sheetViews>
    <sheetView workbookViewId="0">
      <selection activeCell="F35" sqref="F35"/>
    </sheetView>
  </sheetViews>
  <sheetFormatPr defaultRowHeight="13.2" x14ac:dyDescent="0.25"/>
  <sheetData>
    <row r="2" spans="2:2" ht="18" x14ac:dyDescent="0.35">
      <c r="B2" s="106" t="s">
        <v>318</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D7697F-AF8B-4735-AD67-B1FCB3F1CF56}">
  <dimension ref="B1:Q1004"/>
  <sheetViews>
    <sheetView workbookViewId="0">
      <selection sqref="A1:XFD1048576"/>
    </sheetView>
  </sheetViews>
  <sheetFormatPr defaultColWidth="8.77734375" defaultRowHeight="13.2" x14ac:dyDescent="0.25"/>
  <cols>
    <col min="1" max="1" width="4.21875" customWidth="1"/>
    <col min="2" max="2" width="19.77734375" style="77" customWidth="1"/>
    <col min="3" max="4" width="9.77734375" style="77" customWidth="1"/>
    <col min="5" max="13" width="9.77734375" customWidth="1"/>
    <col min="14" max="14" width="10.77734375" customWidth="1"/>
    <col min="15" max="17" width="15.21875" customWidth="1"/>
  </cols>
  <sheetData>
    <row r="1" spans="2:17" ht="15.6" x14ac:dyDescent="0.3">
      <c r="B1" s="107" t="s">
        <v>319</v>
      </c>
      <c r="N1" s="82" t="s">
        <v>135</v>
      </c>
    </row>
    <row r="4" spans="2:17" ht="48.45" customHeight="1" x14ac:dyDescent="0.3">
      <c r="B4" s="263" t="s">
        <v>320</v>
      </c>
      <c r="C4" s="263"/>
      <c r="D4" s="263"/>
      <c r="E4" s="263"/>
      <c r="F4" s="263"/>
      <c r="G4" s="263"/>
      <c r="H4" s="263"/>
      <c r="I4" s="263"/>
      <c r="J4" s="263"/>
      <c r="O4" s="108" t="s">
        <v>321</v>
      </c>
      <c r="P4" s="108" t="s">
        <v>322</v>
      </c>
      <c r="Q4" s="108" t="s">
        <v>323</v>
      </c>
    </row>
    <row r="5" spans="2:17" x14ac:dyDescent="0.25">
      <c r="O5" s="109">
        <v>1</v>
      </c>
      <c r="P5" s="110">
        <v>-62.498358903328494</v>
      </c>
      <c r="Q5" s="110">
        <v>19.51658107988807</v>
      </c>
    </row>
    <row r="6" spans="2:17" ht="14.4" x14ac:dyDescent="0.3">
      <c r="B6" s="111" t="s">
        <v>324</v>
      </c>
      <c r="C6" s="112"/>
      <c r="D6"/>
      <c r="O6" s="109">
        <v>2</v>
      </c>
      <c r="P6" s="110">
        <v>-55.20806529760155</v>
      </c>
      <c r="Q6" s="110">
        <v>-0.87975224541100161</v>
      </c>
    </row>
    <row r="7" spans="2:17" ht="14.4" x14ac:dyDescent="0.3">
      <c r="B7" s="113" t="s">
        <v>325</v>
      </c>
      <c r="C7" s="114"/>
      <c r="D7" s="115"/>
      <c r="E7" s="84"/>
      <c r="F7" s="84"/>
      <c r="G7" s="84"/>
      <c r="H7" s="84"/>
      <c r="I7" s="84"/>
      <c r="J7" s="84"/>
      <c r="K7" s="84"/>
      <c r="L7" s="84"/>
      <c r="M7" s="85"/>
      <c r="O7" s="109">
        <v>3</v>
      </c>
      <c r="P7" s="110">
        <v>-46.582619526514918</v>
      </c>
      <c r="Q7" s="110">
        <v>39.629322542408424</v>
      </c>
    </row>
    <row r="8" spans="2:17" x14ac:dyDescent="0.25">
      <c r="B8" s="71"/>
      <c r="C8" s="116"/>
      <c r="D8" s="72"/>
      <c r="E8" s="72"/>
      <c r="F8" s="72"/>
      <c r="G8" s="72"/>
      <c r="H8" s="72"/>
      <c r="I8" s="72"/>
      <c r="J8" s="72"/>
      <c r="K8" s="72"/>
      <c r="L8" s="72"/>
      <c r="M8" s="73"/>
      <c r="O8" s="109">
        <v>4</v>
      </c>
      <c r="P8" s="110">
        <v>-43.813504091953071</v>
      </c>
      <c r="Q8" s="110">
        <v>5.2770244474355481</v>
      </c>
    </row>
    <row r="9" spans="2:17" ht="14.4" x14ac:dyDescent="0.3">
      <c r="B9" s="117" t="s">
        <v>326</v>
      </c>
      <c r="C9" s="116"/>
      <c r="D9" s="72"/>
      <c r="E9" s="72"/>
      <c r="F9" s="72"/>
      <c r="G9" s="72"/>
      <c r="H9" s="72"/>
      <c r="I9" s="72"/>
      <c r="J9" s="72"/>
      <c r="K9" s="72"/>
      <c r="L9" s="72"/>
      <c r="M9" s="73"/>
      <c r="O9" s="109">
        <v>5</v>
      </c>
      <c r="P9" s="110">
        <v>-42.007231170847383</v>
      </c>
      <c r="Q9" s="110">
        <v>35.406263244488052</v>
      </c>
    </row>
    <row r="10" spans="2:17" x14ac:dyDescent="0.25">
      <c r="B10" s="71"/>
      <c r="C10" s="116"/>
      <c r="D10" s="72"/>
      <c r="E10" s="72"/>
      <c r="F10" s="72"/>
      <c r="G10" s="72"/>
      <c r="H10" s="72"/>
      <c r="I10" s="72"/>
      <c r="J10" s="72"/>
      <c r="K10" s="72"/>
      <c r="L10" s="72"/>
      <c r="M10" s="73"/>
      <c r="O10" s="109">
        <v>6</v>
      </c>
      <c r="P10" s="110">
        <v>-41.882416429364518</v>
      </c>
      <c r="Q10" s="110">
        <v>49.049510706375358</v>
      </c>
    </row>
    <row r="11" spans="2:17" x14ac:dyDescent="0.25">
      <c r="B11" s="71"/>
      <c r="C11" s="116"/>
      <c r="D11" s="72"/>
      <c r="E11" s="72"/>
      <c r="F11" s="72"/>
      <c r="G11" s="116"/>
      <c r="H11" s="72"/>
      <c r="I11" s="72"/>
      <c r="J11" s="72"/>
      <c r="K11" s="72"/>
      <c r="L11" s="72"/>
      <c r="M11" s="73"/>
      <c r="O11" s="109">
        <v>7</v>
      </c>
      <c r="P11" s="110">
        <v>-38.60858929350519</v>
      </c>
      <c r="Q11" s="110">
        <v>87.123982336784422</v>
      </c>
    </row>
    <row r="12" spans="2:17" x14ac:dyDescent="0.25">
      <c r="B12" s="71"/>
      <c r="C12" s="116"/>
      <c r="D12" s="72"/>
      <c r="E12" s="72"/>
      <c r="F12" s="72"/>
      <c r="G12" s="72"/>
      <c r="H12" s="72"/>
      <c r="I12" s="72"/>
      <c r="J12" s="72"/>
      <c r="K12" s="72"/>
      <c r="L12" s="72"/>
      <c r="M12" s="73"/>
      <c r="O12" s="109">
        <v>8</v>
      </c>
      <c r="P12" s="110">
        <v>-36.44548656580281</v>
      </c>
      <c r="Q12" s="110">
        <v>-15.422052220234626</v>
      </c>
    </row>
    <row r="13" spans="2:17" x14ac:dyDescent="0.25">
      <c r="B13" s="71"/>
      <c r="C13" s="116"/>
      <c r="D13" s="72"/>
      <c r="E13" s="72"/>
      <c r="F13" s="72"/>
      <c r="G13" s="72"/>
      <c r="H13" s="72"/>
      <c r="I13" s="72"/>
      <c r="J13" s="72"/>
      <c r="K13" s="72"/>
      <c r="L13" s="72"/>
      <c r="M13" s="73"/>
      <c r="O13" s="109">
        <v>9</v>
      </c>
      <c r="P13" s="110">
        <v>-28.930885734729383</v>
      </c>
      <c r="Q13" s="110">
        <v>26.520570307751662</v>
      </c>
    </row>
    <row r="14" spans="2:17" x14ac:dyDescent="0.25">
      <c r="B14" s="71"/>
      <c r="C14" s="116"/>
      <c r="D14" s="72"/>
      <c r="E14" s="72"/>
      <c r="F14" s="72"/>
      <c r="G14" s="72"/>
      <c r="H14" s="72"/>
      <c r="I14" s="72"/>
      <c r="J14" s="72"/>
      <c r="K14" s="72"/>
      <c r="L14" s="72"/>
      <c r="M14" s="73"/>
      <c r="O14" s="109">
        <v>10</v>
      </c>
      <c r="P14" s="110">
        <v>-26.404519103007321</v>
      </c>
      <c r="Q14" s="110">
        <v>68.14212726055564</v>
      </c>
    </row>
    <row r="15" spans="2:17" x14ac:dyDescent="0.25">
      <c r="B15" s="71"/>
      <c r="C15" s="116"/>
      <c r="D15" s="72"/>
      <c r="E15" s="72"/>
      <c r="F15" s="72"/>
      <c r="G15" s="72"/>
      <c r="H15" s="72"/>
      <c r="I15" s="72"/>
      <c r="J15" s="72"/>
      <c r="K15" s="72"/>
      <c r="L15" s="72"/>
      <c r="M15" s="73"/>
      <c r="O15" s="109">
        <v>11</v>
      </c>
      <c r="P15" s="110">
        <v>-26.224969392433145</v>
      </c>
      <c r="Q15" s="110">
        <v>38.434962137969663</v>
      </c>
    </row>
    <row r="16" spans="2:17" x14ac:dyDescent="0.25">
      <c r="B16" s="71"/>
      <c r="C16" s="116"/>
      <c r="D16" s="72"/>
      <c r="E16" s="72"/>
      <c r="F16" s="72"/>
      <c r="G16" s="72"/>
      <c r="H16" s="72"/>
      <c r="I16" s="72"/>
      <c r="J16" s="72"/>
      <c r="K16" s="72"/>
      <c r="L16" s="72"/>
      <c r="M16" s="73"/>
      <c r="O16" s="109">
        <v>12</v>
      </c>
      <c r="P16" s="110">
        <v>-25.358171295830164</v>
      </c>
      <c r="Q16" s="110">
        <v>53.675218481546899</v>
      </c>
    </row>
    <row r="17" spans="2:17" x14ac:dyDescent="0.25">
      <c r="B17" s="71"/>
      <c r="C17" s="116"/>
      <c r="D17" s="72"/>
      <c r="E17" s="72"/>
      <c r="F17" s="72"/>
      <c r="G17" s="72"/>
      <c r="H17" s="72"/>
      <c r="I17" s="72"/>
      <c r="J17" s="72"/>
      <c r="K17" s="72"/>
      <c r="L17" s="72"/>
      <c r="M17" s="73"/>
      <c r="O17" s="109">
        <v>13</v>
      </c>
      <c r="P17" s="110">
        <v>-24.334587835527064</v>
      </c>
      <c r="Q17" s="110">
        <v>-25.277283987071534</v>
      </c>
    </row>
    <row r="18" spans="2:17" x14ac:dyDescent="0.25">
      <c r="B18" s="74"/>
      <c r="C18" s="118"/>
      <c r="D18" s="75"/>
      <c r="E18" s="75"/>
      <c r="F18" s="75"/>
      <c r="G18" s="75"/>
      <c r="H18" s="75"/>
      <c r="I18" s="75"/>
      <c r="J18" s="75"/>
      <c r="K18" s="75"/>
      <c r="L18" s="75"/>
      <c r="M18" s="76"/>
      <c r="O18" s="109">
        <v>14</v>
      </c>
      <c r="P18" s="110">
        <v>-24.153063757890251</v>
      </c>
      <c r="Q18" s="110">
        <v>3.2061972850967351</v>
      </c>
    </row>
    <row r="19" spans="2:17" x14ac:dyDescent="0.25">
      <c r="B19"/>
      <c r="C19" s="119"/>
      <c r="D19"/>
      <c r="O19" s="109">
        <v>15</v>
      </c>
      <c r="P19" s="110">
        <v>-23.066997431887312</v>
      </c>
      <c r="Q19" s="110">
        <v>25.677275908099311</v>
      </c>
    </row>
    <row r="20" spans="2:17" x14ac:dyDescent="0.25">
      <c r="B20"/>
      <c r="C20" s="119"/>
      <c r="D20"/>
      <c r="O20" s="109">
        <v>16</v>
      </c>
      <c r="P20" s="110">
        <v>-21.109521387535878</v>
      </c>
      <c r="Q20" s="110">
        <v>31.930837990835659</v>
      </c>
    </row>
    <row r="21" spans="2:17" x14ac:dyDescent="0.25">
      <c r="B21"/>
      <c r="C21" s="119"/>
      <c r="D21"/>
      <c r="O21" s="109">
        <v>17</v>
      </c>
      <c r="P21" s="110">
        <v>-19.779486678638278</v>
      </c>
      <c r="Q21" s="110">
        <v>79.731572371755092</v>
      </c>
    </row>
    <row r="22" spans="2:17" ht="14.4" x14ac:dyDescent="0.3">
      <c r="B22" s="111" t="s">
        <v>327</v>
      </c>
      <c r="C22" s="119"/>
      <c r="D22"/>
      <c r="O22" s="109">
        <v>18</v>
      </c>
      <c r="P22" s="110">
        <v>-18.354272400971002</v>
      </c>
      <c r="Q22" s="110">
        <v>-11.575791156104081</v>
      </c>
    </row>
    <row r="23" spans="2:17" ht="14.4" x14ac:dyDescent="0.3">
      <c r="B23" s="113" t="s">
        <v>328</v>
      </c>
      <c r="C23" s="114"/>
      <c r="D23" s="115"/>
      <c r="E23" s="84"/>
      <c r="F23" s="84"/>
      <c r="G23" s="84"/>
      <c r="H23" s="84"/>
      <c r="I23" s="84"/>
      <c r="J23" s="84"/>
      <c r="K23" s="84"/>
      <c r="L23" s="84"/>
      <c r="M23" s="85"/>
      <c r="O23" s="109">
        <v>19</v>
      </c>
      <c r="P23" s="110">
        <v>-16.919597147494784</v>
      </c>
      <c r="Q23" s="110">
        <v>-9.5851159340551249</v>
      </c>
    </row>
    <row r="24" spans="2:17" x14ac:dyDescent="0.25">
      <c r="B24" s="71"/>
      <c r="C24" s="116"/>
      <c r="D24" s="72"/>
      <c r="E24" s="72"/>
      <c r="F24" s="72"/>
      <c r="G24" s="72"/>
      <c r="H24" s="72"/>
      <c r="I24" s="72"/>
      <c r="J24" s="72"/>
      <c r="K24" s="72"/>
      <c r="L24" s="72"/>
      <c r="M24" s="73"/>
      <c r="O24" s="109">
        <v>20</v>
      </c>
      <c r="P24" s="110">
        <v>-16.718063025673374</v>
      </c>
      <c r="Q24" s="110">
        <v>60.2682071122343</v>
      </c>
    </row>
    <row r="25" spans="2:17" ht="14.4" x14ac:dyDescent="0.3">
      <c r="B25" s="117" t="s">
        <v>326</v>
      </c>
      <c r="C25" s="116"/>
      <c r="D25" s="72"/>
      <c r="E25" s="72"/>
      <c r="F25" s="72"/>
      <c r="G25" s="72"/>
      <c r="H25" s="72"/>
      <c r="I25" s="72"/>
      <c r="J25" s="72"/>
      <c r="K25" s="72"/>
      <c r="L25" s="72"/>
      <c r="M25" s="73"/>
      <c r="O25" s="109">
        <v>21</v>
      </c>
      <c r="P25" s="110">
        <v>-16.141056196718015</v>
      </c>
      <c r="Q25" s="110">
        <v>38.660655123359007</v>
      </c>
    </row>
    <row r="26" spans="2:17" x14ac:dyDescent="0.25">
      <c r="B26" s="71"/>
      <c r="C26" s="116"/>
      <c r="D26" s="72"/>
      <c r="E26" s="72"/>
      <c r="F26" s="72"/>
      <c r="G26" s="72"/>
      <c r="H26" s="72"/>
      <c r="I26" s="72"/>
      <c r="J26" s="72"/>
      <c r="K26" s="72"/>
      <c r="L26" s="72"/>
      <c r="M26" s="73"/>
      <c r="O26" s="109">
        <v>22</v>
      </c>
      <c r="P26" s="110">
        <v>-15.372791055939976</v>
      </c>
      <c r="Q26" s="110">
        <v>50.319216159757126</v>
      </c>
    </row>
    <row r="27" spans="2:17" x14ac:dyDescent="0.25">
      <c r="B27" s="71"/>
      <c r="C27" s="116"/>
      <c r="D27" s="72"/>
      <c r="E27" s="72"/>
      <c r="F27" s="72"/>
      <c r="G27" s="116"/>
      <c r="H27" s="72"/>
      <c r="I27" s="72"/>
      <c r="J27" s="72"/>
      <c r="K27" s="72"/>
      <c r="L27" s="72"/>
      <c r="M27" s="73"/>
      <c r="O27" s="109">
        <v>23</v>
      </c>
      <c r="P27" s="110">
        <v>-15.326435496469172</v>
      </c>
      <c r="Q27" s="110">
        <v>51.2571661551235</v>
      </c>
    </row>
    <row r="28" spans="2:17" x14ac:dyDescent="0.25">
      <c r="B28" s="71"/>
      <c r="C28" s="116"/>
      <c r="D28" s="72"/>
      <c r="E28" s="72"/>
      <c r="F28" s="72"/>
      <c r="G28" s="72"/>
      <c r="H28" s="72"/>
      <c r="I28" s="72"/>
      <c r="J28" s="72"/>
      <c r="K28" s="72"/>
      <c r="L28" s="72"/>
      <c r="M28" s="73"/>
      <c r="O28" s="109">
        <v>24</v>
      </c>
      <c r="P28" s="110">
        <v>-15.257953273115774</v>
      </c>
      <c r="Q28" s="110">
        <v>16.678144678063905</v>
      </c>
    </row>
    <row r="29" spans="2:17" x14ac:dyDescent="0.25">
      <c r="B29" s="71"/>
      <c r="C29" s="116"/>
      <c r="D29" s="72"/>
      <c r="E29" s="72"/>
      <c r="F29" s="72"/>
      <c r="G29" s="72"/>
      <c r="H29" s="72"/>
      <c r="I29" s="72"/>
      <c r="J29" s="72"/>
      <c r="K29" s="72"/>
      <c r="L29" s="72"/>
      <c r="M29" s="73"/>
      <c r="O29" s="109">
        <v>25</v>
      </c>
      <c r="P29" s="110">
        <v>-14.843274419463608</v>
      </c>
      <c r="Q29" s="110">
        <v>59.427128062832125</v>
      </c>
    </row>
    <row r="30" spans="2:17" x14ac:dyDescent="0.25">
      <c r="B30" s="71"/>
      <c r="C30" s="116"/>
      <c r="D30" s="72"/>
      <c r="E30" s="72"/>
      <c r="F30" s="72"/>
      <c r="G30" s="72"/>
      <c r="H30" s="72"/>
      <c r="I30" s="72"/>
      <c r="J30" s="72"/>
      <c r="K30" s="72"/>
      <c r="L30" s="72"/>
      <c r="M30" s="73"/>
      <c r="O30" s="109">
        <v>26</v>
      </c>
      <c r="P30" s="110">
        <v>-14.436433775562408</v>
      </c>
      <c r="Q30" s="110">
        <v>60.478340620884033</v>
      </c>
    </row>
    <row r="31" spans="2:17" x14ac:dyDescent="0.25">
      <c r="B31" s="71"/>
      <c r="C31" s="116"/>
      <c r="D31" s="72"/>
      <c r="E31" s="72"/>
      <c r="F31" s="72"/>
      <c r="G31" s="72"/>
      <c r="H31" s="72"/>
      <c r="I31" s="72"/>
      <c r="J31" s="72"/>
      <c r="K31" s="72"/>
      <c r="L31" s="72"/>
      <c r="M31" s="73"/>
      <c r="O31" s="109">
        <v>27</v>
      </c>
      <c r="P31" s="110">
        <v>-14.404012774583522</v>
      </c>
      <c r="Q31" s="110">
        <v>5.0970244474355493</v>
      </c>
    </row>
    <row r="32" spans="2:17" x14ac:dyDescent="0.25">
      <c r="B32" s="71"/>
      <c r="C32" s="116"/>
      <c r="D32" s="72"/>
      <c r="E32" s="72"/>
      <c r="F32" s="72"/>
      <c r="G32" s="72"/>
      <c r="H32" s="72"/>
      <c r="I32" s="72"/>
      <c r="J32" s="72"/>
      <c r="K32" s="72"/>
      <c r="L32" s="72"/>
      <c r="M32" s="73"/>
      <c r="O32" s="109">
        <v>28</v>
      </c>
      <c r="P32" s="110">
        <v>-12.946462534426683</v>
      </c>
      <c r="Q32" s="110">
        <v>61.242483223042434</v>
      </c>
    </row>
    <row r="33" spans="2:17" x14ac:dyDescent="0.25">
      <c r="B33" s="71"/>
      <c r="C33" s="116"/>
      <c r="D33" s="72"/>
      <c r="E33" s="72"/>
      <c r="F33" s="72"/>
      <c r="G33" s="72"/>
      <c r="H33" s="72"/>
      <c r="I33" s="72"/>
      <c r="J33" s="72"/>
      <c r="K33" s="72"/>
      <c r="L33" s="72"/>
      <c r="M33" s="73"/>
      <c r="O33" s="109">
        <v>29</v>
      </c>
      <c r="P33" s="110">
        <v>-12.756327405664731</v>
      </c>
      <c r="Q33" s="110">
        <v>88.341277888611671</v>
      </c>
    </row>
    <row r="34" spans="2:17" x14ac:dyDescent="0.25">
      <c r="B34" s="74"/>
      <c r="C34" s="118"/>
      <c r="D34" s="75"/>
      <c r="E34" s="75"/>
      <c r="F34" s="75"/>
      <c r="G34" s="75"/>
      <c r="H34" s="75"/>
      <c r="I34" s="75"/>
      <c r="J34" s="75"/>
      <c r="K34" s="75"/>
      <c r="L34" s="75"/>
      <c r="M34" s="76"/>
      <c r="O34" s="109">
        <v>30</v>
      </c>
      <c r="P34" s="110">
        <v>-11.516754621207951</v>
      </c>
      <c r="Q34" s="110">
        <v>66.871092429475212</v>
      </c>
    </row>
    <row r="35" spans="2:17" x14ac:dyDescent="0.25">
      <c r="O35" s="109">
        <v>31</v>
      </c>
      <c r="P35" s="110">
        <v>-11.113171020192643</v>
      </c>
      <c r="Q35" s="110">
        <v>68.496394775279896</v>
      </c>
    </row>
    <row r="36" spans="2:17" x14ac:dyDescent="0.25">
      <c r="O36" s="109">
        <v>32</v>
      </c>
      <c r="P36" s="110">
        <v>-10.921536655673156</v>
      </c>
      <c r="Q36" s="110">
        <v>19.475757338656063</v>
      </c>
    </row>
    <row r="37" spans="2:17" x14ac:dyDescent="0.25">
      <c r="O37" s="109">
        <v>33</v>
      </c>
      <c r="P37" s="110">
        <v>-10.677863409101686</v>
      </c>
      <c r="Q37" s="110">
        <v>47.737527615910771</v>
      </c>
    </row>
    <row r="38" spans="2:17" ht="15.6" x14ac:dyDescent="0.3">
      <c r="B38" s="120"/>
      <c r="C38" s="121"/>
      <c r="D38"/>
      <c r="O38" s="109">
        <v>34</v>
      </c>
      <c r="P38" s="110">
        <v>-10.651981650968141</v>
      </c>
      <c r="Q38" s="110">
        <v>77.737740857258558</v>
      </c>
    </row>
    <row r="39" spans="2:17" x14ac:dyDescent="0.25">
      <c r="B39"/>
      <c r="C39" s="121"/>
      <c r="D39" s="122"/>
      <c r="O39" s="109">
        <v>35</v>
      </c>
      <c r="P39" s="110">
        <v>-10.442592075703976</v>
      </c>
      <c r="Q39" s="110">
        <v>27.043192652568411</v>
      </c>
    </row>
    <row r="40" spans="2:17" x14ac:dyDescent="0.25">
      <c r="B40"/>
      <c r="C40" s="121"/>
      <c r="D40"/>
      <c r="O40" s="109">
        <v>36</v>
      </c>
      <c r="P40" s="110">
        <v>-9.5534850514727427</v>
      </c>
      <c r="Q40" s="110">
        <v>59.003190669321391</v>
      </c>
    </row>
    <row r="41" spans="2:17" x14ac:dyDescent="0.25">
      <c r="B41"/>
      <c r="C41" s="121"/>
      <c r="D41"/>
      <c r="O41" s="109">
        <v>37</v>
      </c>
      <c r="P41" s="110">
        <v>-8.372905649368569</v>
      </c>
      <c r="Q41" s="110">
        <v>19.754812543898165</v>
      </c>
    </row>
    <row r="42" spans="2:17" x14ac:dyDescent="0.25">
      <c r="B42"/>
      <c r="C42" s="121"/>
      <c r="D42"/>
      <c r="O42" s="109">
        <v>38</v>
      </c>
      <c r="P42" s="110">
        <v>-8.0623843273195721</v>
      </c>
      <c r="Q42" s="110">
        <v>2.7394215790060628</v>
      </c>
    </row>
    <row r="43" spans="2:17" x14ac:dyDescent="0.25">
      <c r="B43"/>
      <c r="C43" s="121"/>
      <c r="D43"/>
      <c r="G43" s="121"/>
      <c r="O43" s="109">
        <v>39</v>
      </c>
      <c r="P43" s="110">
        <v>-7.849742700499057</v>
      </c>
      <c r="Q43" s="110">
        <v>7.3905626690098938</v>
      </c>
    </row>
    <row r="44" spans="2:17" x14ac:dyDescent="0.25">
      <c r="B44"/>
      <c r="C44" s="121"/>
      <c r="D44"/>
      <c r="O44" s="109">
        <v>40</v>
      </c>
      <c r="P44" s="110">
        <v>-7.7780956779802652</v>
      </c>
      <c r="Q44" s="110">
        <v>33.220418340988381</v>
      </c>
    </row>
    <row r="45" spans="2:17" x14ac:dyDescent="0.25">
      <c r="B45"/>
      <c r="C45" s="121"/>
      <c r="D45"/>
      <c r="O45" s="109">
        <v>41</v>
      </c>
      <c r="P45" s="110">
        <v>-7.4913958078990657</v>
      </c>
      <c r="Q45" s="110">
        <v>70.631393510556265</v>
      </c>
    </row>
    <row r="46" spans="2:17" x14ac:dyDescent="0.25">
      <c r="B46"/>
      <c r="C46" s="121"/>
      <c r="D46"/>
      <c r="O46" s="109">
        <v>42</v>
      </c>
      <c r="P46" s="110">
        <v>-7.0966848136104188</v>
      </c>
      <c r="Q46" s="110">
        <v>40.522267519129855</v>
      </c>
    </row>
    <row r="47" spans="2:17" x14ac:dyDescent="0.25">
      <c r="B47"/>
      <c r="C47" s="121"/>
      <c r="D47"/>
      <c r="O47" s="109">
        <v>43</v>
      </c>
      <c r="P47" s="110">
        <v>-7.0927375530383845</v>
      </c>
      <c r="Q47" s="110">
        <v>74.12569117316697</v>
      </c>
    </row>
    <row r="48" spans="2:17" x14ac:dyDescent="0.25">
      <c r="B48"/>
      <c r="C48" s="121"/>
      <c r="D48"/>
      <c r="O48" s="109">
        <v>44</v>
      </c>
      <c r="P48" s="110">
        <v>-6.7831546746621134</v>
      </c>
      <c r="Q48" s="110">
        <v>61.85705086253877</v>
      </c>
    </row>
    <row r="49" spans="2:17" x14ac:dyDescent="0.25">
      <c r="B49"/>
      <c r="C49" s="121"/>
      <c r="D49"/>
      <c r="O49" s="109">
        <v>45</v>
      </c>
      <c r="P49" s="110">
        <v>-6.5062335623888661</v>
      </c>
      <c r="Q49" s="110">
        <v>-12.869579707087098</v>
      </c>
    </row>
    <row r="50" spans="2:17" x14ac:dyDescent="0.25">
      <c r="B50"/>
      <c r="C50" s="121"/>
      <c r="D50"/>
      <c r="O50" s="109">
        <v>46</v>
      </c>
      <c r="P50" s="110">
        <v>-6.504511703938463</v>
      </c>
      <c r="Q50" s="110">
        <v>10.191952181545906</v>
      </c>
    </row>
    <row r="51" spans="2:17" x14ac:dyDescent="0.25">
      <c r="O51" s="109">
        <v>47</v>
      </c>
      <c r="P51" s="110">
        <v>-6.0071228656430895</v>
      </c>
      <c r="Q51" s="110">
        <v>36.170960106379255</v>
      </c>
    </row>
    <row r="52" spans="2:17" x14ac:dyDescent="0.25">
      <c r="O52" s="109">
        <v>48</v>
      </c>
      <c r="P52" s="110">
        <v>-5.7725534400101761</v>
      </c>
      <c r="Q52" s="110">
        <v>-1.0268413906879417</v>
      </c>
    </row>
    <row r="53" spans="2:17" x14ac:dyDescent="0.25">
      <c r="O53" s="109">
        <v>49</v>
      </c>
      <c r="P53" s="110">
        <v>-4.4905335330297147</v>
      </c>
      <c r="Q53" s="110">
        <v>24.304812543898183</v>
      </c>
    </row>
    <row r="54" spans="2:17" x14ac:dyDescent="0.25">
      <c r="O54" s="109">
        <v>50</v>
      </c>
      <c r="P54" s="110">
        <v>-4.4727480478561299</v>
      </c>
      <c r="Q54" s="110">
        <v>-4.3220134089547493</v>
      </c>
    </row>
    <row r="55" spans="2:17" x14ac:dyDescent="0.25">
      <c r="O55" s="109">
        <v>51</v>
      </c>
      <c r="P55" s="110">
        <v>-4.287869503024007</v>
      </c>
      <c r="Q55" s="110">
        <v>47.02471145734453</v>
      </c>
    </row>
    <row r="56" spans="2:17" x14ac:dyDescent="0.25">
      <c r="O56" s="109">
        <v>52</v>
      </c>
      <c r="P56" s="110">
        <v>-4.2876819885146071</v>
      </c>
      <c r="Q56" s="110">
        <v>69.760969163458498</v>
      </c>
    </row>
    <row r="57" spans="2:17" x14ac:dyDescent="0.25">
      <c r="O57" s="109">
        <v>53</v>
      </c>
      <c r="P57" s="110">
        <v>-3.7903762196031061</v>
      </c>
      <c r="Q57" s="110">
        <v>29.50852204223472</v>
      </c>
    </row>
    <row r="58" spans="2:17" x14ac:dyDescent="0.25">
      <c r="O58" s="109">
        <v>54</v>
      </c>
      <c r="P58" s="110">
        <v>-3.2946086847460125</v>
      </c>
      <c r="Q58" s="110">
        <v>68.688253458092987</v>
      </c>
    </row>
    <row r="59" spans="2:17" x14ac:dyDescent="0.25">
      <c r="O59" s="109">
        <v>55</v>
      </c>
      <c r="P59" s="110">
        <v>-2.7480504002017003</v>
      </c>
      <c r="Q59" s="110">
        <v>76.465658420708024</v>
      </c>
    </row>
    <row r="60" spans="2:17" x14ac:dyDescent="0.25">
      <c r="O60" s="109">
        <v>56</v>
      </c>
      <c r="P60" s="110">
        <v>-2.043600779477889</v>
      </c>
      <c r="Q60" s="110">
        <v>19.684812543898165</v>
      </c>
    </row>
    <row r="61" spans="2:17" x14ac:dyDescent="0.25">
      <c r="O61" s="109">
        <v>57</v>
      </c>
      <c r="P61" s="110">
        <v>-1.7699225835657217</v>
      </c>
      <c r="Q61" s="110">
        <v>34.948507813101763</v>
      </c>
    </row>
    <row r="62" spans="2:17" x14ac:dyDescent="0.25">
      <c r="O62" s="109">
        <v>58</v>
      </c>
      <c r="P62" s="110">
        <v>-1.7253771762415346</v>
      </c>
      <c r="Q62" s="110">
        <v>37.650794115563997</v>
      </c>
    </row>
    <row r="63" spans="2:17" x14ac:dyDescent="0.25">
      <c r="O63" s="109">
        <v>59</v>
      </c>
      <c r="P63" s="110">
        <v>-1.7024265614230534</v>
      </c>
      <c r="Q63" s="110">
        <v>45.476961787801066</v>
      </c>
    </row>
    <row r="64" spans="2:17" x14ac:dyDescent="0.25">
      <c r="O64" s="109">
        <v>60</v>
      </c>
      <c r="P64" s="110">
        <v>-1.0931113876150018</v>
      </c>
      <c r="Q64" s="110">
        <v>36.867882889116323</v>
      </c>
    </row>
    <row r="65" spans="15:17" x14ac:dyDescent="0.25">
      <c r="O65" s="109">
        <v>61</v>
      </c>
      <c r="P65" s="110">
        <v>-1.0117468222448289</v>
      </c>
      <c r="Q65" s="110">
        <v>21.574812543898172</v>
      </c>
    </row>
    <row r="66" spans="15:17" x14ac:dyDescent="0.25">
      <c r="O66" s="109">
        <v>62</v>
      </c>
      <c r="P66" s="110">
        <v>-0.87420980626491229</v>
      </c>
      <c r="Q66" s="110">
        <v>56.662555087254489</v>
      </c>
    </row>
    <row r="67" spans="15:17" x14ac:dyDescent="0.25">
      <c r="O67" s="109">
        <v>63</v>
      </c>
      <c r="P67" s="110">
        <v>-0.18242778009034138</v>
      </c>
      <c r="Q67" s="110">
        <v>20.104812543898166</v>
      </c>
    </row>
    <row r="68" spans="15:17" x14ac:dyDescent="0.25">
      <c r="O68" s="109">
        <v>64</v>
      </c>
      <c r="P68" s="110">
        <v>-9.3862453896941714E-2</v>
      </c>
      <c r="Q68" s="110">
        <v>43.568610160108811</v>
      </c>
    </row>
    <row r="69" spans="15:17" x14ac:dyDescent="0.25">
      <c r="O69" s="109">
        <v>65</v>
      </c>
      <c r="P69" s="110">
        <v>-7.9766116758613712E-2</v>
      </c>
      <c r="Q69" s="110">
        <v>22.134812543898175</v>
      </c>
    </row>
    <row r="70" spans="15:17" x14ac:dyDescent="0.25">
      <c r="O70" s="109">
        <v>66</v>
      </c>
      <c r="P70" s="110">
        <v>0.34371002387962257</v>
      </c>
      <c r="Q70" s="110">
        <v>48.80841695232391</v>
      </c>
    </row>
    <row r="71" spans="15:17" x14ac:dyDescent="0.25">
      <c r="O71" s="109">
        <v>67</v>
      </c>
      <c r="P71" s="110">
        <v>0.57976221417084906</v>
      </c>
      <c r="Q71" s="110">
        <v>16.440524180904891</v>
      </c>
    </row>
    <row r="72" spans="15:17" x14ac:dyDescent="0.25">
      <c r="O72" s="109">
        <v>68</v>
      </c>
      <c r="P72" s="110">
        <v>0.73118511569339206</v>
      </c>
      <c r="Q72" s="110">
        <v>24.234812543898183</v>
      </c>
    </row>
    <row r="73" spans="15:17" x14ac:dyDescent="0.25">
      <c r="O73" s="109">
        <v>69</v>
      </c>
      <c r="P73" s="110">
        <v>0.79743512171001452</v>
      </c>
      <c r="Q73" s="110">
        <v>38.017850185989829</v>
      </c>
    </row>
    <row r="74" spans="15:17" x14ac:dyDescent="0.25">
      <c r="O74" s="109">
        <v>70</v>
      </c>
      <c r="P74" s="110">
        <v>0.81531181448028012</v>
      </c>
      <c r="Q74" s="110">
        <v>13.777317572745353</v>
      </c>
    </row>
    <row r="75" spans="15:17" x14ac:dyDescent="0.25">
      <c r="O75" s="109">
        <v>71</v>
      </c>
      <c r="P75" s="110">
        <v>0.94391006066215011</v>
      </c>
      <c r="Q75" s="110">
        <v>18.221474116374978</v>
      </c>
    </row>
    <row r="76" spans="15:17" x14ac:dyDescent="0.25">
      <c r="O76" s="109">
        <v>72</v>
      </c>
      <c r="P76" s="110">
        <v>0.96509106158765579</v>
      </c>
      <c r="Q76" s="110">
        <v>-2.8041330614303064</v>
      </c>
    </row>
    <row r="77" spans="15:17" x14ac:dyDescent="0.25">
      <c r="O77" s="109">
        <v>73</v>
      </c>
      <c r="P77" s="110">
        <v>0.97035070800637568</v>
      </c>
      <c r="Q77" s="110">
        <v>13.035822737779892</v>
      </c>
    </row>
    <row r="78" spans="15:17" x14ac:dyDescent="0.25">
      <c r="O78" s="109">
        <v>74</v>
      </c>
      <c r="P78" s="110">
        <v>1.1672616503290445</v>
      </c>
      <c r="Q78" s="110">
        <v>51.935531582743316</v>
      </c>
    </row>
    <row r="79" spans="15:17" x14ac:dyDescent="0.25">
      <c r="O79" s="109">
        <v>75</v>
      </c>
      <c r="P79" s="110">
        <v>1.2493928622368633</v>
      </c>
      <c r="Q79" s="110">
        <v>59.549917007414912</v>
      </c>
    </row>
    <row r="80" spans="15:17" x14ac:dyDescent="0.25">
      <c r="O80" s="109">
        <v>76</v>
      </c>
      <c r="P80" s="110">
        <v>1.9939284983650878</v>
      </c>
      <c r="Q80" s="110">
        <v>64.081339852775955</v>
      </c>
    </row>
    <row r="81" spans="15:17" x14ac:dyDescent="0.25">
      <c r="O81" s="109">
        <v>77</v>
      </c>
      <c r="P81" s="110">
        <v>2.1163533167729018</v>
      </c>
      <c r="Q81" s="110">
        <v>21.08481254389817</v>
      </c>
    </row>
    <row r="82" spans="15:17" x14ac:dyDescent="0.25">
      <c r="O82" s="109">
        <v>78</v>
      </c>
      <c r="P82" s="110">
        <v>2.6789267899724556</v>
      </c>
      <c r="Q82" s="110">
        <v>52.917112324192814</v>
      </c>
    </row>
    <row r="83" spans="15:17" x14ac:dyDescent="0.25">
      <c r="O83" s="109">
        <v>79</v>
      </c>
      <c r="P83" s="110">
        <v>2.7128491896897038</v>
      </c>
      <c r="Q83" s="110">
        <v>79.092975665984397</v>
      </c>
    </row>
    <row r="84" spans="15:17" x14ac:dyDescent="0.25">
      <c r="O84" s="109">
        <v>80</v>
      </c>
      <c r="P84" s="110">
        <v>2.812865107398963</v>
      </c>
      <c r="Q84" s="110">
        <v>-5.8214536506758527</v>
      </c>
    </row>
    <row r="85" spans="15:17" x14ac:dyDescent="0.25">
      <c r="O85" s="109">
        <v>81</v>
      </c>
      <c r="P85" s="110">
        <v>2.9106719585568244</v>
      </c>
      <c r="Q85" s="110">
        <v>41.158592868634685</v>
      </c>
    </row>
    <row r="86" spans="15:17" x14ac:dyDescent="0.25">
      <c r="O86" s="109">
        <v>82</v>
      </c>
      <c r="P86" s="110">
        <v>2.974789450037743</v>
      </c>
      <c r="Q86" s="110">
        <v>60.779157357556088</v>
      </c>
    </row>
    <row r="87" spans="15:17" x14ac:dyDescent="0.25">
      <c r="O87" s="109">
        <v>83</v>
      </c>
      <c r="P87" s="110">
        <v>3.0595561034807046</v>
      </c>
      <c r="Q87" s="110">
        <v>65.469736607062146</v>
      </c>
    </row>
    <row r="88" spans="15:17" x14ac:dyDescent="0.25">
      <c r="O88" s="109">
        <v>84</v>
      </c>
      <c r="P88" s="110">
        <v>3.1523331707071098</v>
      </c>
      <c r="Q88" s="110">
        <v>25.657998032280716</v>
      </c>
    </row>
    <row r="89" spans="15:17" x14ac:dyDescent="0.25">
      <c r="O89" s="109">
        <v>85</v>
      </c>
      <c r="P89" s="110">
        <v>3.3721555375729944</v>
      </c>
      <c r="Q89" s="110">
        <v>48.179192023105301</v>
      </c>
    </row>
    <row r="90" spans="15:17" x14ac:dyDescent="0.25">
      <c r="O90" s="109">
        <v>86</v>
      </c>
      <c r="P90" s="110">
        <v>3.7188603677956693</v>
      </c>
      <c r="Q90" s="110">
        <v>61.510258684320448</v>
      </c>
    </row>
    <row r="91" spans="15:17" x14ac:dyDescent="0.25">
      <c r="O91" s="109">
        <v>87</v>
      </c>
      <c r="P91" s="110">
        <v>3.7794690807240232</v>
      </c>
      <c r="Q91" s="110">
        <v>7.6850009977175162</v>
      </c>
    </row>
    <row r="92" spans="15:17" x14ac:dyDescent="0.25">
      <c r="O92" s="109">
        <v>88</v>
      </c>
      <c r="P92" s="110">
        <v>3.8354514611660746</v>
      </c>
      <c r="Q92" s="110">
        <v>28.737297061675701</v>
      </c>
    </row>
    <row r="93" spans="15:17" x14ac:dyDescent="0.25">
      <c r="O93" s="109">
        <v>89</v>
      </c>
      <c r="P93" s="110">
        <v>3.9123100711795349</v>
      </c>
      <c r="Q93" s="110">
        <v>9.594833275456633</v>
      </c>
    </row>
    <row r="94" spans="15:17" x14ac:dyDescent="0.25">
      <c r="O94" s="109">
        <v>90</v>
      </c>
      <c r="P94" s="110">
        <v>3.9945291105299172</v>
      </c>
      <c r="Q94" s="110">
        <v>37.290531860081785</v>
      </c>
    </row>
    <row r="95" spans="15:17" x14ac:dyDescent="0.25">
      <c r="O95" s="109">
        <v>91</v>
      </c>
      <c r="P95" s="110">
        <v>4.0309540711795346</v>
      </c>
      <c r="Q95" s="110">
        <v>42.125300722814785</v>
      </c>
    </row>
    <row r="96" spans="15:17" x14ac:dyDescent="0.25">
      <c r="O96" s="109">
        <v>92</v>
      </c>
      <c r="P96" s="110">
        <v>4.0708320562765863</v>
      </c>
      <c r="Q96" s="110">
        <v>-14.463312355240006</v>
      </c>
    </row>
    <row r="97" spans="15:17" x14ac:dyDescent="0.25">
      <c r="O97" s="109">
        <v>93</v>
      </c>
      <c r="P97" s="110">
        <v>4.168484681192993</v>
      </c>
      <c r="Q97" s="110">
        <v>16.455359253826973</v>
      </c>
    </row>
    <row r="98" spans="15:17" x14ac:dyDescent="0.25">
      <c r="O98" s="109">
        <v>94</v>
      </c>
      <c r="P98" s="110">
        <v>4.2340365154194028</v>
      </c>
      <c r="Q98" s="110">
        <v>35.411019557827032</v>
      </c>
    </row>
    <row r="99" spans="15:17" x14ac:dyDescent="0.25">
      <c r="O99" s="109">
        <v>95</v>
      </c>
      <c r="P99" s="110">
        <v>4.2716956907374817</v>
      </c>
      <c r="Q99" s="110">
        <v>34.65195802197519</v>
      </c>
    </row>
    <row r="100" spans="15:17" x14ac:dyDescent="0.25">
      <c r="O100" s="109">
        <v>96</v>
      </c>
      <c r="P100" s="110">
        <v>4.3048035440528674</v>
      </c>
      <c r="Q100" s="110">
        <v>-0.18601792606336431</v>
      </c>
    </row>
    <row r="101" spans="15:17" x14ac:dyDescent="0.25">
      <c r="O101" s="109">
        <v>97</v>
      </c>
      <c r="P101" s="110">
        <v>4.3766809149504304</v>
      </c>
      <c r="Q101" s="110">
        <v>61.584971929767008</v>
      </c>
    </row>
    <row r="102" spans="15:17" x14ac:dyDescent="0.25">
      <c r="O102" s="109">
        <v>98</v>
      </c>
      <c r="P102" s="110">
        <v>4.4196756269396618</v>
      </c>
      <c r="Q102" s="110">
        <v>5.1570244474355489</v>
      </c>
    </row>
    <row r="103" spans="15:17" x14ac:dyDescent="0.25">
      <c r="O103" s="109">
        <v>99</v>
      </c>
      <c r="P103" s="110">
        <v>4.553834530322348</v>
      </c>
      <c r="Q103" s="110">
        <v>81.644695142419053</v>
      </c>
    </row>
    <row r="104" spans="15:17" x14ac:dyDescent="0.25">
      <c r="O104" s="109">
        <v>100</v>
      </c>
      <c r="P104" s="110">
        <v>4.5865520860824773</v>
      </c>
      <c r="Q104" s="110">
        <v>65.524101027728648</v>
      </c>
    </row>
    <row r="105" spans="15:17" x14ac:dyDescent="0.25">
      <c r="O105" s="109">
        <v>101</v>
      </c>
      <c r="P105" s="110">
        <v>4.6007889489423528</v>
      </c>
      <c r="Q105" s="110">
        <v>5.6370244474355458</v>
      </c>
    </row>
    <row r="106" spans="15:17" x14ac:dyDescent="0.25">
      <c r="O106" s="109">
        <v>102</v>
      </c>
      <c r="P106" s="110">
        <v>4.6399154546351822</v>
      </c>
      <c r="Q106" s="110">
        <v>50.26189229942679</v>
      </c>
    </row>
    <row r="107" spans="15:17" x14ac:dyDescent="0.25">
      <c r="O107" s="109">
        <v>103</v>
      </c>
      <c r="P107" s="110">
        <v>4.7119182178641434</v>
      </c>
      <c r="Q107" s="110">
        <v>-43.831036506555691</v>
      </c>
    </row>
    <row r="108" spans="15:17" x14ac:dyDescent="0.25">
      <c r="O108" s="109">
        <v>104</v>
      </c>
      <c r="P108" s="110">
        <v>4.7121171147159417</v>
      </c>
      <c r="Q108" s="110">
        <v>10.893806806275238</v>
      </c>
    </row>
    <row r="109" spans="15:17" x14ac:dyDescent="0.25">
      <c r="O109" s="109">
        <v>105</v>
      </c>
      <c r="P109" s="110">
        <v>4.7326360306567175</v>
      </c>
      <c r="Q109" s="110">
        <v>23.044812543898178</v>
      </c>
    </row>
    <row r="110" spans="15:17" x14ac:dyDescent="0.25">
      <c r="O110" s="109">
        <v>106</v>
      </c>
      <c r="P110" s="110">
        <v>4.8630505875892762</v>
      </c>
      <c r="Q110" s="110">
        <v>41.771645025319884</v>
      </c>
    </row>
    <row r="111" spans="15:17" x14ac:dyDescent="0.25">
      <c r="O111" s="109">
        <v>107</v>
      </c>
      <c r="P111" s="110">
        <v>4.8748322602281249</v>
      </c>
      <c r="Q111" s="110">
        <v>45.970437976244028</v>
      </c>
    </row>
    <row r="112" spans="15:17" x14ac:dyDescent="0.25">
      <c r="O112" s="109">
        <v>108</v>
      </c>
      <c r="P112" s="110">
        <v>5.0224294355462025</v>
      </c>
      <c r="Q112" s="110">
        <v>22.344812543898176</v>
      </c>
    </row>
    <row r="113" spans="15:17" x14ac:dyDescent="0.25">
      <c r="O113" s="109">
        <v>109</v>
      </c>
      <c r="P113" s="110">
        <v>5.0292340222846565</v>
      </c>
      <c r="Q113" s="110">
        <v>35.863276260454995</v>
      </c>
    </row>
    <row r="114" spans="15:17" x14ac:dyDescent="0.25">
      <c r="O114" s="109">
        <v>110</v>
      </c>
      <c r="P114" s="110">
        <v>5.0717481964303053</v>
      </c>
      <c r="Q114" s="110">
        <v>51.56653984163971</v>
      </c>
    </row>
    <row r="115" spans="15:17" x14ac:dyDescent="0.25">
      <c r="O115" s="109">
        <v>111</v>
      </c>
      <c r="P115" s="110">
        <v>5.0893865130745386</v>
      </c>
      <c r="Q115" s="110">
        <v>57.957276567996658</v>
      </c>
    </row>
    <row r="116" spans="15:17" x14ac:dyDescent="0.25">
      <c r="O116" s="109">
        <v>112</v>
      </c>
      <c r="P116" s="110">
        <v>5.1492889107643958</v>
      </c>
      <c r="Q116" s="110">
        <v>15.092199666866065</v>
      </c>
    </row>
    <row r="117" spans="15:17" x14ac:dyDescent="0.25">
      <c r="O117" s="109">
        <v>113</v>
      </c>
      <c r="P117" s="110">
        <v>5.2869645279774842</v>
      </c>
      <c r="Q117" s="110">
        <v>15.264892880130432</v>
      </c>
    </row>
    <row r="118" spans="15:17" x14ac:dyDescent="0.25">
      <c r="O118" s="109">
        <v>114</v>
      </c>
      <c r="P118" s="110">
        <v>5.3004177098264504</v>
      </c>
      <c r="Q118" s="110">
        <v>30.305059411816789</v>
      </c>
    </row>
    <row r="119" spans="15:17" x14ac:dyDescent="0.25">
      <c r="O119" s="109">
        <v>115</v>
      </c>
      <c r="P119" s="110">
        <v>5.4062741200743964</v>
      </c>
      <c r="Q119" s="110">
        <v>34.318766419120699</v>
      </c>
    </row>
    <row r="120" spans="15:17" x14ac:dyDescent="0.25">
      <c r="O120" s="109">
        <v>116</v>
      </c>
      <c r="P120" s="110">
        <v>5.4108291189019662</v>
      </c>
      <c r="Q120" s="110">
        <v>39.263537766358837</v>
      </c>
    </row>
    <row r="121" spans="15:17" x14ac:dyDescent="0.25">
      <c r="O121" s="109">
        <v>117</v>
      </c>
      <c r="P121" s="110">
        <v>5.5331536544006905</v>
      </c>
      <c r="Q121" s="110">
        <v>45.497148000161246</v>
      </c>
    </row>
    <row r="122" spans="15:17" x14ac:dyDescent="0.25">
      <c r="O122" s="109">
        <v>118</v>
      </c>
      <c r="P122" s="110">
        <v>5.5597972125056785</v>
      </c>
      <c r="Q122" s="110">
        <v>34.527576350530168</v>
      </c>
    </row>
    <row r="123" spans="15:17" x14ac:dyDescent="0.25">
      <c r="O123" s="109">
        <v>119</v>
      </c>
      <c r="P123" s="110">
        <v>5.5699808022577324</v>
      </c>
      <c r="Q123" s="110">
        <v>35.497519565090215</v>
      </c>
    </row>
    <row r="124" spans="15:17" x14ac:dyDescent="0.25">
      <c r="O124" s="109">
        <v>120</v>
      </c>
      <c r="P124" s="110">
        <v>5.6636884599936339</v>
      </c>
      <c r="Q124" s="110">
        <v>12.100372530258735</v>
      </c>
    </row>
    <row r="125" spans="15:17" x14ac:dyDescent="0.25">
      <c r="O125" s="109">
        <v>121</v>
      </c>
      <c r="P125" s="110">
        <v>5.6856373442873442</v>
      </c>
      <c r="Q125" s="110">
        <v>48.45855847719622</v>
      </c>
    </row>
    <row r="126" spans="15:17" x14ac:dyDescent="0.25">
      <c r="O126" s="109">
        <v>122</v>
      </c>
      <c r="P126" s="110">
        <v>5.7428837480044015</v>
      </c>
      <c r="Q126" s="110">
        <v>20.174812543898167</v>
      </c>
    </row>
    <row r="127" spans="15:17" x14ac:dyDescent="0.25">
      <c r="O127" s="109">
        <v>123</v>
      </c>
      <c r="P127" s="110">
        <v>5.7607416842065833</v>
      </c>
      <c r="Q127" s="110">
        <v>33.245850699843061</v>
      </c>
    </row>
    <row r="128" spans="15:17" x14ac:dyDescent="0.25">
      <c r="O128" s="109">
        <v>124</v>
      </c>
      <c r="P128" s="110">
        <v>5.7826412399667131</v>
      </c>
      <c r="Q128" s="110">
        <v>16.666164333871581</v>
      </c>
    </row>
    <row r="129" spans="15:17" x14ac:dyDescent="0.25">
      <c r="O129" s="109">
        <v>125</v>
      </c>
      <c r="P129" s="110">
        <v>5.8289125959613282</v>
      </c>
      <c r="Q129" s="110">
        <v>66.306758004981731</v>
      </c>
    </row>
    <row r="130" spans="15:17" x14ac:dyDescent="0.25">
      <c r="O130" s="109">
        <v>126</v>
      </c>
      <c r="P130" s="110">
        <v>6.860180404993371</v>
      </c>
      <c r="Q130" s="110">
        <v>75.561808175012047</v>
      </c>
    </row>
    <row r="131" spans="15:17" x14ac:dyDescent="0.25">
      <c r="O131" s="109">
        <v>127</v>
      </c>
      <c r="P131" s="110">
        <v>6.9538656184745102</v>
      </c>
      <c r="Q131" s="110">
        <v>7.3898532624833244</v>
      </c>
    </row>
    <row r="132" spans="15:17" x14ac:dyDescent="0.25">
      <c r="O132" s="109">
        <v>128</v>
      </c>
      <c r="P132" s="110">
        <v>7.029890253142395</v>
      </c>
      <c r="Q132" s="110">
        <v>49.791295665497344</v>
      </c>
    </row>
    <row r="133" spans="15:17" x14ac:dyDescent="0.25">
      <c r="O133" s="109">
        <v>129</v>
      </c>
      <c r="P133" s="110">
        <v>7.0917588182127789</v>
      </c>
      <c r="Q133" s="110">
        <v>61.499874845590725</v>
      </c>
    </row>
    <row r="134" spans="15:17" x14ac:dyDescent="0.25">
      <c r="O134" s="109">
        <v>130</v>
      </c>
      <c r="P134" s="110">
        <v>7.1009099999202263</v>
      </c>
      <c r="Q134" s="110">
        <v>19.614812543898164</v>
      </c>
    </row>
    <row r="135" spans="15:17" x14ac:dyDescent="0.25">
      <c r="O135" s="109">
        <v>131</v>
      </c>
      <c r="P135" s="110">
        <v>7.2690182277019719</v>
      </c>
      <c r="Q135" s="110">
        <v>24.164812543898183</v>
      </c>
    </row>
    <row r="136" spans="15:17" x14ac:dyDescent="0.25">
      <c r="O136" s="109">
        <v>132</v>
      </c>
      <c r="P136" s="110">
        <v>7.3277428863233096</v>
      </c>
      <c r="Q136" s="110">
        <v>48.511261777892265</v>
      </c>
    </row>
    <row r="137" spans="15:17" x14ac:dyDescent="0.25">
      <c r="O137" s="109">
        <v>133</v>
      </c>
      <c r="P137" s="110">
        <v>7.5228474766656763</v>
      </c>
      <c r="Q137" s="110">
        <v>30.504686777993907</v>
      </c>
    </row>
    <row r="138" spans="15:17" x14ac:dyDescent="0.25">
      <c r="O138" s="109">
        <v>134</v>
      </c>
      <c r="P138" s="110">
        <v>7.5847274192259988</v>
      </c>
      <c r="Q138" s="110">
        <v>33.968629156186303</v>
      </c>
    </row>
    <row r="139" spans="15:17" x14ac:dyDescent="0.25">
      <c r="O139" s="109">
        <v>135</v>
      </c>
      <c r="P139" s="110">
        <v>7.6000547353670846</v>
      </c>
      <c r="Q139" s="110">
        <v>75.514164526381364</v>
      </c>
    </row>
    <row r="140" spans="15:17" x14ac:dyDescent="0.25">
      <c r="O140" s="109">
        <v>136</v>
      </c>
      <c r="P140" s="110">
        <v>7.6899723778676323</v>
      </c>
      <c r="Q140" s="110">
        <v>38.404980197710799</v>
      </c>
    </row>
    <row r="141" spans="15:17" x14ac:dyDescent="0.25">
      <c r="O141" s="109">
        <v>137</v>
      </c>
      <c r="P141" s="110">
        <v>7.7405265317727334</v>
      </c>
      <c r="Q141" s="110">
        <v>64.445029642354029</v>
      </c>
    </row>
    <row r="142" spans="15:17" x14ac:dyDescent="0.25">
      <c r="O142" s="109">
        <v>138</v>
      </c>
      <c r="P142" s="110">
        <v>8.1277888731500774</v>
      </c>
      <c r="Q142" s="110">
        <v>22.764812543898177</v>
      </c>
    </row>
    <row r="143" spans="15:17" x14ac:dyDescent="0.25">
      <c r="O143" s="109">
        <v>139</v>
      </c>
      <c r="P143" s="110">
        <v>8.4967387245589627</v>
      </c>
      <c r="Q143" s="110">
        <v>59.602427925310359</v>
      </c>
    </row>
    <row r="144" spans="15:17" x14ac:dyDescent="0.25">
      <c r="O144" s="109">
        <v>140</v>
      </c>
      <c r="P144" s="110">
        <v>8.7323551523354972</v>
      </c>
      <c r="Q144" s="110">
        <v>59.313755414144019</v>
      </c>
    </row>
    <row r="145" spans="15:17" x14ac:dyDescent="0.25">
      <c r="O145" s="109">
        <v>141</v>
      </c>
      <c r="P145" s="110">
        <v>8.7670485727196006</v>
      </c>
      <c r="Q145" s="110">
        <v>53.995482241533054</v>
      </c>
    </row>
    <row r="146" spans="15:17" x14ac:dyDescent="0.25">
      <c r="O146" s="109">
        <v>142</v>
      </c>
      <c r="P146" s="110">
        <v>8.87176870203729</v>
      </c>
      <c r="Q146" s="110">
        <v>37.454760242490408</v>
      </c>
    </row>
    <row r="147" spans="15:17" x14ac:dyDescent="0.25">
      <c r="O147" s="109">
        <v>143</v>
      </c>
      <c r="P147" s="110">
        <v>8.9344677142576465</v>
      </c>
      <c r="Q147" s="110">
        <v>3.746585097517297</v>
      </c>
    </row>
    <row r="148" spans="15:17" x14ac:dyDescent="0.25">
      <c r="O148" s="109">
        <v>144</v>
      </c>
      <c r="P148" s="110">
        <v>8.9633091737854969</v>
      </c>
      <c r="Q148" s="110">
        <v>50.963456864263009</v>
      </c>
    </row>
    <row r="149" spans="15:17" x14ac:dyDescent="0.25">
      <c r="O149" s="109">
        <v>145</v>
      </c>
      <c r="P149" s="110">
        <v>9.0106400319214242</v>
      </c>
      <c r="Q149" s="110">
        <v>64.696554971718527</v>
      </c>
    </row>
    <row r="150" spans="15:17" x14ac:dyDescent="0.25">
      <c r="O150" s="109">
        <v>146</v>
      </c>
      <c r="P150" s="110">
        <v>9.1078127684106516</v>
      </c>
      <c r="Q150" s="110">
        <v>23.884812543898182</v>
      </c>
    </row>
    <row r="151" spans="15:17" x14ac:dyDescent="0.25">
      <c r="O151" s="109">
        <v>147</v>
      </c>
      <c r="P151" s="110">
        <v>9.2471867088984379</v>
      </c>
      <c r="Q151" s="110">
        <v>15.353096344692961</v>
      </c>
    </row>
    <row r="152" spans="15:17" x14ac:dyDescent="0.25">
      <c r="O152" s="109">
        <v>148</v>
      </c>
      <c r="P152" s="110">
        <v>9.2800976294559856</v>
      </c>
      <c r="Q152" s="110">
        <v>50.100719622219117</v>
      </c>
    </row>
    <row r="153" spans="15:17" x14ac:dyDescent="0.25">
      <c r="O153" s="109">
        <v>149</v>
      </c>
      <c r="P153" s="110">
        <v>9.3031503438827521</v>
      </c>
      <c r="Q153" s="110">
        <v>57.238322004889568</v>
      </c>
    </row>
    <row r="154" spans="15:17" x14ac:dyDescent="0.25">
      <c r="O154" s="109">
        <v>150</v>
      </c>
      <c r="P154" s="110">
        <v>9.5243416278629205</v>
      </c>
      <c r="Q154" s="110">
        <v>44.322342778931002</v>
      </c>
    </row>
    <row r="155" spans="15:17" x14ac:dyDescent="0.25">
      <c r="O155" s="109">
        <v>151</v>
      </c>
      <c r="P155" s="110">
        <v>9.6850355853181913</v>
      </c>
      <c r="Q155" s="110">
        <v>50.952354660432775</v>
      </c>
    </row>
    <row r="156" spans="15:17" x14ac:dyDescent="0.25">
      <c r="O156" s="109">
        <v>152</v>
      </c>
      <c r="P156" s="110">
        <v>9.8091439709917143</v>
      </c>
      <c r="Q156" s="110">
        <v>53.573741607813936</v>
      </c>
    </row>
    <row r="157" spans="15:17" x14ac:dyDescent="0.25">
      <c r="O157" s="109">
        <v>153</v>
      </c>
      <c r="P157" s="110">
        <v>9.898704166555083</v>
      </c>
      <c r="Q157" s="110">
        <v>57.86508293999573</v>
      </c>
    </row>
    <row r="158" spans="15:17" x14ac:dyDescent="0.25">
      <c r="O158" s="109">
        <v>154</v>
      </c>
      <c r="P158" s="110">
        <v>9.9069024803603334</v>
      </c>
      <c r="Q158" s="110">
        <v>-41.823863021134926</v>
      </c>
    </row>
    <row r="159" spans="15:17" x14ac:dyDescent="0.25">
      <c r="O159" s="109">
        <v>155</v>
      </c>
      <c r="P159" s="110">
        <v>9.9083392218191086</v>
      </c>
      <c r="Q159" s="110">
        <v>27.598807502705675</v>
      </c>
    </row>
    <row r="160" spans="15:17" x14ac:dyDescent="0.25">
      <c r="O160" s="109">
        <v>156</v>
      </c>
      <c r="P160" s="110">
        <v>9.934100773990501</v>
      </c>
      <c r="Q160" s="110">
        <v>40.88432869374725</v>
      </c>
    </row>
    <row r="161" spans="15:17" x14ac:dyDescent="0.25">
      <c r="O161" s="109">
        <v>157</v>
      </c>
      <c r="P161" s="110">
        <v>10.014172564533915</v>
      </c>
      <c r="Q161" s="110">
        <v>47.562373935584532</v>
      </c>
    </row>
    <row r="162" spans="15:17" x14ac:dyDescent="0.25">
      <c r="O162" s="109">
        <v>158</v>
      </c>
      <c r="P162" s="110">
        <v>10.048354833068112</v>
      </c>
      <c r="Q162" s="110">
        <v>20.384812543898168</v>
      </c>
    </row>
    <row r="163" spans="15:17" x14ac:dyDescent="0.25">
      <c r="O163" s="109">
        <v>159</v>
      </c>
      <c r="P163" s="110">
        <v>10.158318739346806</v>
      </c>
      <c r="Q163" s="110">
        <v>44.241195641107183</v>
      </c>
    </row>
    <row r="164" spans="15:17" x14ac:dyDescent="0.25">
      <c r="O164" s="109">
        <v>160</v>
      </c>
      <c r="P164" s="110">
        <v>10.457501273393424</v>
      </c>
      <c r="Q164" s="110">
        <v>3.0598620896896733</v>
      </c>
    </row>
    <row r="165" spans="15:17" x14ac:dyDescent="0.25">
      <c r="O165" s="109">
        <v>161</v>
      </c>
      <c r="P165" s="110">
        <v>10.472804578967473</v>
      </c>
      <c r="Q165" s="110">
        <v>71.04153089331021</v>
      </c>
    </row>
    <row r="166" spans="15:17" x14ac:dyDescent="0.25">
      <c r="O166" s="109">
        <v>162</v>
      </c>
      <c r="P166" s="110">
        <v>10.560456318003217</v>
      </c>
      <c r="Q166" s="110">
        <v>42.267611449632554</v>
      </c>
    </row>
    <row r="167" spans="15:17" x14ac:dyDescent="0.25">
      <c r="O167" s="109">
        <v>163</v>
      </c>
      <c r="P167" s="110">
        <v>10.575688457653509</v>
      </c>
      <c r="Q167" s="110">
        <v>74.377602963050975</v>
      </c>
    </row>
    <row r="168" spans="15:17" x14ac:dyDescent="0.25">
      <c r="O168" s="109">
        <v>164</v>
      </c>
      <c r="P168" s="110">
        <v>10.699345717767256</v>
      </c>
      <c r="Q168" s="110">
        <v>61.230589507050311</v>
      </c>
    </row>
    <row r="169" spans="15:17" x14ac:dyDescent="0.25">
      <c r="O169" s="109">
        <v>165</v>
      </c>
      <c r="P169" s="110">
        <v>10.749676776419495</v>
      </c>
      <c r="Q169" s="110">
        <v>60.866008846398174</v>
      </c>
    </row>
    <row r="170" spans="15:17" x14ac:dyDescent="0.25">
      <c r="O170" s="109">
        <v>166</v>
      </c>
      <c r="P170" s="110">
        <v>10.897230401700075</v>
      </c>
      <c r="Q170" s="110">
        <v>37.205711600906803</v>
      </c>
    </row>
    <row r="171" spans="15:17" x14ac:dyDescent="0.25">
      <c r="O171" s="109">
        <v>167</v>
      </c>
      <c r="P171" s="110">
        <v>10.95831297270505</v>
      </c>
      <c r="Q171" s="110">
        <v>40.873601350939467</v>
      </c>
    </row>
    <row r="172" spans="15:17" x14ac:dyDescent="0.25">
      <c r="O172" s="109">
        <v>168</v>
      </c>
      <c r="P172" s="110">
        <v>11.174739591511866</v>
      </c>
      <c r="Q172" s="110">
        <v>71.100651736197534</v>
      </c>
    </row>
    <row r="173" spans="15:17" x14ac:dyDescent="0.25">
      <c r="O173" s="109">
        <v>169</v>
      </c>
      <c r="P173" s="110">
        <v>11.180849397994873</v>
      </c>
      <c r="Q173" s="110">
        <v>21.364812543898172</v>
      </c>
    </row>
    <row r="174" spans="15:17" x14ac:dyDescent="0.25">
      <c r="O174" s="109">
        <v>170</v>
      </c>
      <c r="P174" s="110">
        <v>11.284963163541409</v>
      </c>
      <c r="Q174" s="110">
        <v>46.290193506395639</v>
      </c>
    </row>
    <row r="175" spans="15:17" x14ac:dyDescent="0.25">
      <c r="O175" s="109">
        <v>171</v>
      </c>
      <c r="P175" s="110">
        <v>11.32214036622114</v>
      </c>
      <c r="Q175" s="110">
        <v>-14.579311023593625</v>
      </c>
    </row>
    <row r="176" spans="15:17" x14ac:dyDescent="0.25">
      <c r="O176" s="109">
        <v>172</v>
      </c>
      <c r="P176" s="110">
        <v>11.632076527974942</v>
      </c>
      <c r="Q176" s="110">
        <v>39.354988212384669</v>
      </c>
    </row>
    <row r="177" spans="15:17" x14ac:dyDescent="0.25">
      <c r="O177" s="109">
        <v>173</v>
      </c>
      <c r="P177" s="110">
        <v>11.797863217002266</v>
      </c>
      <c r="Q177" s="110">
        <v>50.81473415724232</v>
      </c>
    </row>
    <row r="178" spans="15:17" x14ac:dyDescent="0.25">
      <c r="O178" s="109">
        <v>174</v>
      </c>
      <c r="P178" s="110">
        <v>12.253378287542164</v>
      </c>
      <c r="Q178" s="110">
        <v>53.665181227040549</v>
      </c>
    </row>
    <row r="179" spans="15:17" x14ac:dyDescent="0.25">
      <c r="O179" s="109">
        <v>175</v>
      </c>
      <c r="P179" s="110">
        <v>12.68646268840739</v>
      </c>
      <c r="Q179" s="110">
        <v>40.827995267114289</v>
      </c>
    </row>
    <row r="180" spans="15:17" x14ac:dyDescent="0.25">
      <c r="O180" s="109">
        <v>176</v>
      </c>
      <c r="P180" s="110">
        <v>12.701655980408599</v>
      </c>
      <c r="Q180" s="110">
        <v>29.843557403474396</v>
      </c>
    </row>
    <row r="181" spans="15:17" x14ac:dyDescent="0.25">
      <c r="O181" s="109">
        <v>177</v>
      </c>
      <c r="P181" s="110">
        <v>12.884658725278847</v>
      </c>
      <c r="Q181" s="110">
        <v>56.490099212248353</v>
      </c>
    </row>
    <row r="182" spans="15:17" x14ac:dyDescent="0.25">
      <c r="O182" s="109">
        <v>178</v>
      </c>
      <c r="P182" s="110">
        <v>12.933426313783322</v>
      </c>
      <c r="Q182" s="110">
        <v>60.450112583641641</v>
      </c>
    </row>
    <row r="183" spans="15:17" x14ac:dyDescent="0.25">
      <c r="O183" s="109">
        <v>179</v>
      </c>
      <c r="P183" s="110">
        <v>12.943187182999953</v>
      </c>
      <c r="Q183" s="110">
        <v>23.114812543898179</v>
      </c>
    </row>
    <row r="184" spans="15:17" x14ac:dyDescent="0.25">
      <c r="O184" s="109">
        <v>180</v>
      </c>
      <c r="P184" s="110">
        <v>12.948149892519492</v>
      </c>
      <c r="Q184" s="110">
        <v>50.562959982300384</v>
      </c>
    </row>
    <row r="185" spans="15:17" x14ac:dyDescent="0.25">
      <c r="O185" s="109">
        <v>181</v>
      </c>
      <c r="P185" s="110">
        <v>13.411221871745605</v>
      </c>
      <c r="Q185" s="110">
        <v>16.720648346702767</v>
      </c>
    </row>
    <row r="186" spans="15:17" x14ac:dyDescent="0.25">
      <c r="O186" s="109">
        <v>182</v>
      </c>
      <c r="P186" s="110">
        <v>13.415906971994991</v>
      </c>
      <c r="Q186" s="110">
        <v>55.830249817472001</v>
      </c>
    </row>
    <row r="187" spans="15:17" x14ac:dyDescent="0.25">
      <c r="O187" s="109">
        <v>183</v>
      </c>
      <c r="P187" s="110">
        <v>13.493504830746799</v>
      </c>
      <c r="Q187" s="110">
        <v>65.365748813738222</v>
      </c>
    </row>
    <row r="188" spans="15:17" x14ac:dyDescent="0.25">
      <c r="O188" s="109">
        <v>184</v>
      </c>
      <c r="P188" s="110">
        <v>13.53911994660851</v>
      </c>
      <c r="Q188" s="110">
        <v>45.440125047805353</v>
      </c>
    </row>
    <row r="189" spans="15:17" x14ac:dyDescent="0.25">
      <c r="O189" s="109">
        <v>185</v>
      </c>
      <c r="P189" s="110">
        <v>13.701253967960525</v>
      </c>
      <c r="Q189" s="110">
        <v>61.687721877925171</v>
      </c>
    </row>
    <row r="190" spans="15:17" x14ac:dyDescent="0.25">
      <c r="O190" s="109">
        <v>186</v>
      </c>
      <c r="P190" s="110">
        <v>13.732984155625173</v>
      </c>
      <c r="Q190" s="110">
        <v>16.291592410881663</v>
      </c>
    </row>
    <row r="191" spans="15:17" x14ac:dyDescent="0.25">
      <c r="O191" s="109">
        <v>187</v>
      </c>
      <c r="P191" s="110">
        <v>14.04798966520109</v>
      </c>
      <c r="Q191" s="110">
        <v>25.701757241400237</v>
      </c>
    </row>
    <row r="192" spans="15:17" x14ac:dyDescent="0.25">
      <c r="O192" s="109">
        <v>188</v>
      </c>
      <c r="P192" s="110">
        <v>14.204909219763618</v>
      </c>
      <c r="Q192" s="110">
        <v>59.432354306558111</v>
      </c>
    </row>
    <row r="193" spans="15:17" x14ac:dyDescent="0.25">
      <c r="O193" s="109">
        <v>189</v>
      </c>
      <c r="P193" s="110">
        <v>14.343356006075245</v>
      </c>
      <c r="Q193" s="110">
        <v>-38.643368324997688</v>
      </c>
    </row>
    <row r="194" spans="15:17" x14ac:dyDescent="0.25">
      <c r="O194" s="109">
        <v>190</v>
      </c>
      <c r="P194" s="110">
        <v>14.431542358950411</v>
      </c>
      <c r="Q194" s="110">
        <v>9.1786085687291674</v>
      </c>
    </row>
    <row r="195" spans="15:17" x14ac:dyDescent="0.25">
      <c r="O195" s="109">
        <v>191</v>
      </c>
      <c r="P195" s="110">
        <v>14.451565820880161</v>
      </c>
      <c r="Q195" s="110">
        <v>11.899254194662259</v>
      </c>
    </row>
    <row r="196" spans="15:17" x14ac:dyDescent="0.25">
      <c r="O196" s="109">
        <v>192</v>
      </c>
      <c r="P196" s="110">
        <v>14.544368655659666</v>
      </c>
      <c r="Q196" s="110">
        <v>46.842052843720637</v>
      </c>
    </row>
    <row r="197" spans="15:17" x14ac:dyDescent="0.25">
      <c r="O197" s="109">
        <v>193</v>
      </c>
      <c r="P197" s="110">
        <v>14.576332393435729</v>
      </c>
      <c r="Q197" s="110">
        <v>54.090386983976828</v>
      </c>
    </row>
    <row r="198" spans="15:17" x14ac:dyDescent="0.25">
      <c r="O198" s="109">
        <v>194</v>
      </c>
      <c r="P198" s="110">
        <v>14.586411455635583</v>
      </c>
      <c r="Q198" s="110">
        <v>50.392679699502224</v>
      </c>
    </row>
    <row r="199" spans="15:17" x14ac:dyDescent="0.25">
      <c r="O199" s="109">
        <v>195</v>
      </c>
      <c r="P199" s="110">
        <v>14.62682035774098</v>
      </c>
      <c r="Q199" s="110">
        <v>16.363453678230965</v>
      </c>
    </row>
    <row r="200" spans="15:17" x14ac:dyDescent="0.25">
      <c r="O200" s="109">
        <v>196</v>
      </c>
      <c r="P200" s="110">
        <v>14.67573188966346</v>
      </c>
      <c r="Q200" s="110">
        <v>72.118874657055869</v>
      </c>
    </row>
    <row r="201" spans="15:17" x14ac:dyDescent="0.25">
      <c r="O201" s="109">
        <v>197</v>
      </c>
      <c r="P201" s="110">
        <v>14.878771254716586</v>
      </c>
      <c r="Q201" s="110">
        <v>39.071454651724991</v>
      </c>
    </row>
    <row r="202" spans="15:17" x14ac:dyDescent="0.25">
      <c r="O202" s="109">
        <v>198</v>
      </c>
      <c r="P202" s="110">
        <v>14.930713130430599</v>
      </c>
      <c r="Q202" s="110">
        <v>53.109801299021058</v>
      </c>
    </row>
    <row r="203" spans="15:17" x14ac:dyDescent="0.25">
      <c r="O203" s="109">
        <v>199</v>
      </c>
      <c r="P203" s="110">
        <v>14.961521092287805</v>
      </c>
      <c r="Q203" s="110">
        <v>18.300423992811986</v>
      </c>
    </row>
    <row r="204" spans="15:17" x14ac:dyDescent="0.25">
      <c r="O204" s="109">
        <v>200</v>
      </c>
      <c r="P204" s="110">
        <v>15.073304482174819</v>
      </c>
      <c r="Q204" s="110">
        <v>52.080752304080804</v>
      </c>
    </row>
    <row r="205" spans="15:17" x14ac:dyDescent="0.25">
      <c r="O205" s="109">
        <v>201</v>
      </c>
      <c r="P205" s="110">
        <v>15.084498160217914</v>
      </c>
      <c r="Q205" s="110">
        <v>51.578105910628814</v>
      </c>
    </row>
    <row r="206" spans="15:17" x14ac:dyDescent="0.25">
      <c r="O206" s="109">
        <v>202</v>
      </c>
      <c r="P206" s="110">
        <v>15.11665866098469</v>
      </c>
      <c r="Q206" s="110">
        <v>64.91309474785551</v>
      </c>
    </row>
    <row r="207" spans="15:17" x14ac:dyDescent="0.25">
      <c r="O207" s="109">
        <v>203</v>
      </c>
      <c r="P207" s="110">
        <v>15.164470450177788</v>
      </c>
      <c r="Q207" s="110">
        <v>28.608213620396636</v>
      </c>
    </row>
    <row r="208" spans="15:17" x14ac:dyDescent="0.25">
      <c r="O208" s="109">
        <v>204</v>
      </c>
      <c r="P208" s="110">
        <v>15.490046064266284</v>
      </c>
      <c r="Q208" s="110">
        <v>48.623932608178784</v>
      </c>
    </row>
    <row r="209" spans="15:17" x14ac:dyDescent="0.25">
      <c r="O209" s="109">
        <v>205</v>
      </c>
      <c r="P209" s="110">
        <v>15.549233751434835</v>
      </c>
      <c r="Q209" s="110">
        <v>59.78460761626696</v>
      </c>
    </row>
    <row r="210" spans="15:17" x14ac:dyDescent="0.25">
      <c r="O210" s="109">
        <v>206</v>
      </c>
      <c r="P210" s="110">
        <v>15.676039806492813</v>
      </c>
      <c r="Q210" s="110">
        <v>28.186622993041382</v>
      </c>
    </row>
    <row r="211" spans="15:17" x14ac:dyDescent="0.25">
      <c r="O211" s="109">
        <v>207</v>
      </c>
      <c r="P211" s="110">
        <v>15.86049362503943</v>
      </c>
      <c r="Q211" s="110">
        <v>83.110385469129199</v>
      </c>
    </row>
    <row r="212" spans="15:17" x14ac:dyDescent="0.25">
      <c r="O212" s="109">
        <v>208</v>
      </c>
      <c r="P212" s="110">
        <v>15.902610950533933</v>
      </c>
      <c r="Q212" s="110">
        <v>17.265962574660691</v>
      </c>
    </row>
    <row r="213" spans="15:17" x14ac:dyDescent="0.25">
      <c r="O213" s="109">
        <v>209</v>
      </c>
      <c r="P213" s="110">
        <v>15.911368966722353</v>
      </c>
      <c r="Q213" s="110">
        <v>43.167442256763813</v>
      </c>
    </row>
    <row r="214" spans="15:17" x14ac:dyDescent="0.25">
      <c r="O214" s="109">
        <v>210</v>
      </c>
      <c r="P214" s="110">
        <v>16.049204968705425</v>
      </c>
      <c r="Q214" s="110">
        <v>21.924812543898174</v>
      </c>
    </row>
    <row r="215" spans="15:17" x14ac:dyDescent="0.25">
      <c r="O215" s="109">
        <v>211</v>
      </c>
      <c r="P215" s="110">
        <v>16.052722461071635</v>
      </c>
      <c r="Q215" s="110">
        <v>37.070460314430449</v>
      </c>
    </row>
    <row r="216" spans="15:17" x14ac:dyDescent="0.25">
      <c r="O216" s="109">
        <v>212</v>
      </c>
      <c r="P216" s="110">
        <v>16.070303847287423</v>
      </c>
      <c r="Q216" s="110">
        <v>20.804812543898169</v>
      </c>
    </row>
    <row r="217" spans="15:17" x14ac:dyDescent="0.25">
      <c r="O217" s="109">
        <v>213</v>
      </c>
      <c r="P217" s="110">
        <v>16.244510376224632</v>
      </c>
      <c r="Q217" s="110">
        <v>50.775354054885668</v>
      </c>
    </row>
    <row r="218" spans="15:17" x14ac:dyDescent="0.25">
      <c r="O218" s="109">
        <v>214</v>
      </c>
      <c r="P218" s="110">
        <v>16.268545646897223</v>
      </c>
      <c r="Q218" s="110">
        <v>43.158807386973059</v>
      </c>
    </row>
    <row r="219" spans="15:17" x14ac:dyDescent="0.25">
      <c r="O219" s="109">
        <v>215</v>
      </c>
      <c r="P219" s="110">
        <v>16.308318997320626</v>
      </c>
      <c r="Q219" s="110">
        <v>44.599927810752078</v>
      </c>
    </row>
    <row r="220" spans="15:17" x14ac:dyDescent="0.25">
      <c r="O220" s="109">
        <v>216</v>
      </c>
      <c r="P220" s="110">
        <v>16.545925117979003</v>
      </c>
      <c r="Q220" s="110">
        <v>-4.2898269019655899</v>
      </c>
    </row>
    <row r="221" spans="15:17" x14ac:dyDescent="0.25">
      <c r="O221" s="109">
        <v>217</v>
      </c>
      <c r="P221" s="110">
        <v>16.550171313613063</v>
      </c>
      <c r="Q221" s="110">
        <v>4.4370244474355536</v>
      </c>
    </row>
    <row r="222" spans="15:17" x14ac:dyDescent="0.25">
      <c r="O222" s="109">
        <v>218</v>
      </c>
      <c r="P222" s="110">
        <v>16.567425674633657</v>
      </c>
      <c r="Q222" s="110">
        <v>26.977375423762329</v>
      </c>
    </row>
    <row r="223" spans="15:17" x14ac:dyDescent="0.25">
      <c r="O223" s="109">
        <v>219</v>
      </c>
      <c r="P223" s="110">
        <v>16.633854712512413</v>
      </c>
      <c r="Q223" s="110">
        <v>43.239604598178332</v>
      </c>
    </row>
    <row r="224" spans="15:17" x14ac:dyDescent="0.25">
      <c r="O224" s="109">
        <v>220</v>
      </c>
      <c r="P224" s="110">
        <v>16.668199881141749</v>
      </c>
      <c r="Q224" s="110">
        <v>53.973777458403241</v>
      </c>
    </row>
    <row r="225" spans="15:17" x14ac:dyDescent="0.25">
      <c r="O225" s="109">
        <v>221</v>
      </c>
      <c r="P225" s="110">
        <v>16.808414566432184</v>
      </c>
      <c r="Q225" s="110">
        <v>54.550518637447681</v>
      </c>
    </row>
    <row r="226" spans="15:17" x14ac:dyDescent="0.25">
      <c r="O226" s="109">
        <v>222</v>
      </c>
      <c r="P226" s="110">
        <v>17.017188635344667</v>
      </c>
      <c r="Q226" s="110">
        <v>0.94447674671017623</v>
      </c>
    </row>
    <row r="227" spans="15:17" x14ac:dyDescent="0.25">
      <c r="O227" s="109">
        <v>223</v>
      </c>
      <c r="P227" s="110">
        <v>17.064180055678676</v>
      </c>
      <c r="Q227" s="110">
        <v>52.011195395629585</v>
      </c>
    </row>
    <row r="228" spans="15:17" x14ac:dyDescent="0.25">
      <c r="O228" s="109">
        <v>224</v>
      </c>
      <c r="P228" s="110">
        <v>17.102820792287037</v>
      </c>
      <c r="Q228" s="110">
        <v>61.737454594307508</v>
      </c>
    </row>
    <row r="229" spans="15:17" x14ac:dyDescent="0.25">
      <c r="O229" s="109">
        <v>225</v>
      </c>
      <c r="P229" s="110">
        <v>17.294709227572252</v>
      </c>
      <c r="Q229" s="110">
        <v>39.098078747182271</v>
      </c>
    </row>
    <row r="230" spans="15:17" x14ac:dyDescent="0.25">
      <c r="O230" s="109">
        <v>226</v>
      </c>
      <c r="P230" s="110">
        <v>17.396457871294139</v>
      </c>
      <c r="Q230" s="110">
        <v>55.081003368373544</v>
      </c>
    </row>
    <row r="231" spans="15:17" x14ac:dyDescent="0.25">
      <c r="O231" s="109">
        <v>227</v>
      </c>
      <c r="P231" s="110">
        <v>17.50528999751041</v>
      </c>
      <c r="Q231" s="110">
        <v>72.559786478411837</v>
      </c>
    </row>
    <row r="232" spans="15:17" x14ac:dyDescent="0.25">
      <c r="O232" s="109">
        <v>228</v>
      </c>
      <c r="P232" s="110">
        <v>17.512005168212756</v>
      </c>
      <c r="Q232" s="110">
        <v>37.906777430988178</v>
      </c>
    </row>
    <row r="233" spans="15:17" x14ac:dyDescent="0.25">
      <c r="O233" s="109">
        <v>229</v>
      </c>
      <c r="P233" s="110">
        <v>17.621987617946239</v>
      </c>
      <c r="Q233" s="110">
        <v>19.824812543898165</v>
      </c>
    </row>
    <row r="234" spans="15:17" x14ac:dyDescent="0.25">
      <c r="O234" s="109">
        <v>230</v>
      </c>
      <c r="P234" s="110">
        <v>17.714214637809164</v>
      </c>
      <c r="Q234" s="110">
        <v>32.147586051665371</v>
      </c>
    </row>
    <row r="235" spans="15:17" x14ac:dyDescent="0.25">
      <c r="O235" s="109">
        <v>231</v>
      </c>
      <c r="P235" s="110">
        <v>17.98170386346197</v>
      </c>
      <c r="Q235" s="110">
        <v>49.467991714427995</v>
      </c>
    </row>
    <row r="236" spans="15:17" x14ac:dyDescent="0.25">
      <c r="O236" s="109">
        <v>232</v>
      </c>
      <c r="P236" s="110">
        <v>18.090061012972356</v>
      </c>
      <c r="Q236" s="110">
        <v>36.844665741352543</v>
      </c>
    </row>
    <row r="237" spans="15:17" x14ac:dyDescent="0.25">
      <c r="O237" s="109">
        <v>233</v>
      </c>
      <c r="P237" s="110">
        <v>18.280167784124597</v>
      </c>
      <c r="Q237" s="110">
        <v>20.664812543898169</v>
      </c>
    </row>
    <row r="238" spans="15:17" x14ac:dyDescent="0.25">
      <c r="O238" s="109">
        <v>234</v>
      </c>
      <c r="P238" s="110">
        <v>18.282123568819173</v>
      </c>
      <c r="Q238" s="110">
        <v>-7.5056565553542391</v>
      </c>
    </row>
    <row r="239" spans="15:17" x14ac:dyDescent="0.25">
      <c r="O239" s="109">
        <v>235</v>
      </c>
      <c r="P239" s="110">
        <v>18.398486108811294</v>
      </c>
      <c r="Q239" s="110">
        <v>66.446970016701513</v>
      </c>
    </row>
    <row r="240" spans="15:17" x14ac:dyDescent="0.25">
      <c r="O240" s="109">
        <v>236</v>
      </c>
      <c r="P240" s="110">
        <v>18.562344319473091</v>
      </c>
      <c r="Q240" s="110">
        <v>44.413249514292445</v>
      </c>
    </row>
    <row r="241" spans="15:17" x14ac:dyDescent="0.25">
      <c r="O241" s="109">
        <v>237</v>
      </c>
      <c r="P241" s="110">
        <v>18.636383273185118</v>
      </c>
      <c r="Q241" s="110">
        <v>47.469296487026028</v>
      </c>
    </row>
    <row r="242" spans="15:17" x14ac:dyDescent="0.25">
      <c r="O242" s="109">
        <v>238</v>
      </c>
      <c r="P242" s="110">
        <v>18.694613198238596</v>
      </c>
      <c r="Q242" s="110">
        <v>37.396804922284801</v>
      </c>
    </row>
    <row r="243" spans="15:17" x14ac:dyDescent="0.25">
      <c r="O243" s="109">
        <v>239</v>
      </c>
      <c r="P243" s="110">
        <v>18.918442965052691</v>
      </c>
      <c r="Q243" s="110">
        <v>38.725082860848012</v>
      </c>
    </row>
    <row r="244" spans="15:17" x14ac:dyDescent="0.25">
      <c r="O244" s="109">
        <v>240</v>
      </c>
      <c r="P244" s="110">
        <v>19.140535952087372</v>
      </c>
      <c r="Q244" s="110">
        <v>47.010108791548689</v>
      </c>
    </row>
    <row r="245" spans="15:17" x14ac:dyDescent="0.25">
      <c r="O245" s="109">
        <v>241</v>
      </c>
      <c r="P245" s="110">
        <v>19.150746554756374</v>
      </c>
      <c r="Q245" s="110">
        <v>48.781085917803203</v>
      </c>
    </row>
    <row r="246" spans="15:17" x14ac:dyDescent="0.25">
      <c r="O246" s="109">
        <v>242</v>
      </c>
      <c r="P246" s="110">
        <v>19.181259327701945</v>
      </c>
      <c r="Q246" s="110">
        <v>58.313410402504125</v>
      </c>
    </row>
    <row r="247" spans="15:17" x14ac:dyDescent="0.25">
      <c r="O247" s="109">
        <v>243</v>
      </c>
      <c r="P247" s="110">
        <v>19.219341866246719</v>
      </c>
      <c r="Q247" s="110">
        <v>59.943869931617996</v>
      </c>
    </row>
    <row r="248" spans="15:17" x14ac:dyDescent="0.25">
      <c r="O248" s="109">
        <v>244</v>
      </c>
      <c r="P248" s="110">
        <v>19.243263041439871</v>
      </c>
      <c r="Q248" s="110">
        <v>79.354770194244793</v>
      </c>
    </row>
    <row r="249" spans="15:17" x14ac:dyDescent="0.25">
      <c r="O249" s="109">
        <v>245</v>
      </c>
      <c r="P249" s="110">
        <v>19.276494267089561</v>
      </c>
      <c r="Q249" s="110">
        <v>4.9170244474355504</v>
      </c>
    </row>
    <row r="250" spans="15:17" x14ac:dyDescent="0.25">
      <c r="O250" s="109">
        <v>246</v>
      </c>
      <c r="P250" s="110">
        <v>19.33235924326603</v>
      </c>
      <c r="Q250" s="110">
        <v>28.486818524259629</v>
      </c>
    </row>
    <row r="251" spans="15:17" x14ac:dyDescent="0.25">
      <c r="O251" s="109">
        <v>247</v>
      </c>
      <c r="P251" s="110">
        <v>19.336065097325516</v>
      </c>
      <c r="Q251" s="110">
        <v>29.443645951463846</v>
      </c>
    </row>
    <row r="252" spans="15:17" x14ac:dyDescent="0.25">
      <c r="O252" s="109">
        <v>248</v>
      </c>
      <c r="P252" s="110">
        <v>19.33910463657266</v>
      </c>
      <c r="Q252" s="110">
        <v>34.679165808009927</v>
      </c>
    </row>
    <row r="253" spans="15:17" x14ac:dyDescent="0.25">
      <c r="O253" s="109">
        <v>249</v>
      </c>
      <c r="P253" s="110">
        <v>19.353789849257033</v>
      </c>
      <c r="Q253" s="110">
        <v>22.554812543898176</v>
      </c>
    </row>
    <row r="254" spans="15:17" x14ac:dyDescent="0.25">
      <c r="O254" s="109">
        <v>250</v>
      </c>
      <c r="P254" s="110">
        <v>19.367820042142238</v>
      </c>
      <c r="Q254" s="110">
        <v>35.202924665297786</v>
      </c>
    </row>
    <row r="255" spans="15:17" x14ac:dyDescent="0.25">
      <c r="O255" s="109">
        <v>251</v>
      </c>
      <c r="P255" s="110">
        <v>19.430878462081878</v>
      </c>
      <c r="Q255" s="110">
        <v>63.124735530853663</v>
      </c>
    </row>
    <row r="256" spans="15:17" x14ac:dyDescent="0.25">
      <c r="O256" s="109">
        <v>252</v>
      </c>
      <c r="P256" s="110">
        <v>19.594954061239036</v>
      </c>
      <c r="Q256" s="110">
        <v>60.579813981546991</v>
      </c>
    </row>
    <row r="257" spans="15:17" x14ac:dyDescent="0.25">
      <c r="O257" s="109">
        <v>253</v>
      </c>
      <c r="P257" s="110">
        <v>19.632112811765811</v>
      </c>
      <c r="Q257" s="110">
        <v>53.137212571817827</v>
      </c>
    </row>
    <row r="258" spans="15:17" x14ac:dyDescent="0.25">
      <c r="O258" s="109">
        <v>254</v>
      </c>
      <c r="P258" s="110">
        <v>19.884953293722575</v>
      </c>
      <c r="Q258" s="110">
        <v>66.673750651212998</v>
      </c>
    </row>
    <row r="259" spans="15:17" x14ac:dyDescent="0.25">
      <c r="O259" s="109">
        <v>255</v>
      </c>
      <c r="P259" s="110">
        <v>19.977970853281402</v>
      </c>
      <c r="Q259" s="110">
        <v>27.22169389212231</v>
      </c>
    </row>
    <row r="260" spans="15:17" x14ac:dyDescent="0.25">
      <c r="O260" s="109">
        <v>256</v>
      </c>
      <c r="P260" s="110">
        <v>20.030164561590222</v>
      </c>
      <c r="Q260" s="110">
        <v>31.219989708541739</v>
      </c>
    </row>
    <row r="261" spans="15:17" x14ac:dyDescent="0.25">
      <c r="O261" s="109">
        <v>257</v>
      </c>
      <c r="P261" s="110">
        <v>20.116173248695141</v>
      </c>
      <c r="Q261" s="110">
        <v>32.414943032993548</v>
      </c>
    </row>
    <row r="262" spans="15:17" x14ac:dyDescent="0.25">
      <c r="O262" s="109">
        <v>258</v>
      </c>
      <c r="P262" s="110">
        <v>20.118853259553351</v>
      </c>
      <c r="Q262" s="110">
        <v>-24.160311851445684</v>
      </c>
    </row>
    <row r="263" spans="15:17" x14ac:dyDescent="0.25">
      <c r="O263" s="109">
        <v>259</v>
      </c>
      <c r="P263" s="110">
        <v>20.253868106266474</v>
      </c>
      <c r="Q263" s="110">
        <v>53.694258457793175</v>
      </c>
    </row>
    <row r="264" spans="15:17" x14ac:dyDescent="0.25">
      <c r="O264" s="109">
        <v>260</v>
      </c>
      <c r="P264" s="110">
        <v>20.297040283376884</v>
      </c>
      <c r="Q264" s="110">
        <v>7.7645116900925206</v>
      </c>
    </row>
    <row r="265" spans="15:17" x14ac:dyDescent="0.25">
      <c r="O265" s="109">
        <v>261</v>
      </c>
      <c r="P265" s="110">
        <v>20.364740245885663</v>
      </c>
      <c r="Q265" s="110">
        <v>11.105416840967667</v>
      </c>
    </row>
    <row r="266" spans="15:17" x14ac:dyDescent="0.25">
      <c r="O266" s="109">
        <v>262</v>
      </c>
      <c r="P266" s="110">
        <v>20.367556317546107</v>
      </c>
      <c r="Q266" s="110">
        <v>44.831309125520249</v>
      </c>
    </row>
    <row r="267" spans="15:17" x14ac:dyDescent="0.25">
      <c r="O267" s="109">
        <v>263</v>
      </c>
      <c r="P267" s="110">
        <v>20.375621723115685</v>
      </c>
      <c r="Q267" s="110">
        <v>49.187115553376607</v>
      </c>
    </row>
    <row r="268" spans="15:17" x14ac:dyDescent="0.25">
      <c r="O268" s="109">
        <v>264</v>
      </c>
      <c r="P268" s="110">
        <v>20.430054043546981</v>
      </c>
      <c r="Q268" s="110">
        <v>63.981272498520283</v>
      </c>
    </row>
    <row r="269" spans="15:17" x14ac:dyDescent="0.25">
      <c r="O269" s="109">
        <v>265</v>
      </c>
      <c r="P269" s="110">
        <v>20.597177537064326</v>
      </c>
      <c r="Q269" s="110">
        <v>37.131689792904503</v>
      </c>
    </row>
    <row r="270" spans="15:17" x14ac:dyDescent="0.25">
      <c r="O270" s="109">
        <v>266</v>
      </c>
      <c r="P270" s="110">
        <v>20.63992299922192</v>
      </c>
      <c r="Q270" s="110">
        <v>42.940990941587231</v>
      </c>
    </row>
    <row r="271" spans="15:17" x14ac:dyDescent="0.25">
      <c r="O271" s="109">
        <v>267</v>
      </c>
      <c r="P271" s="110">
        <v>20.668745055107564</v>
      </c>
      <c r="Q271" s="110">
        <v>45.096548257557217</v>
      </c>
    </row>
    <row r="272" spans="15:17" x14ac:dyDescent="0.25">
      <c r="O272" s="109">
        <v>268</v>
      </c>
      <c r="P272" s="110">
        <v>20.740923791264283</v>
      </c>
      <c r="Q272" s="110">
        <v>11.284196295578983</v>
      </c>
    </row>
    <row r="273" spans="15:17" x14ac:dyDescent="0.25">
      <c r="O273" s="109">
        <v>269</v>
      </c>
      <c r="P273" s="110">
        <v>20.805758136923853</v>
      </c>
      <c r="Q273" s="110">
        <v>29.291725189149563</v>
      </c>
    </row>
    <row r="274" spans="15:17" x14ac:dyDescent="0.25">
      <c r="O274" s="109">
        <v>270</v>
      </c>
      <c r="P274" s="110">
        <v>20.886273991685705</v>
      </c>
      <c r="Q274" s="110">
        <v>37.00165794955565</v>
      </c>
    </row>
    <row r="275" spans="15:17" x14ac:dyDescent="0.25">
      <c r="O275" s="109">
        <v>271</v>
      </c>
      <c r="P275" s="110">
        <v>21.005937104159365</v>
      </c>
      <c r="Q275" s="110">
        <v>50.343571852481787</v>
      </c>
    </row>
    <row r="276" spans="15:17" x14ac:dyDescent="0.25">
      <c r="O276" s="109">
        <v>272</v>
      </c>
      <c r="P276" s="110">
        <v>21.03948187378294</v>
      </c>
      <c r="Q276" s="110">
        <v>41.027314910204311</v>
      </c>
    </row>
    <row r="277" spans="15:17" x14ac:dyDescent="0.25">
      <c r="O277" s="109">
        <v>273</v>
      </c>
      <c r="P277" s="110">
        <v>21.065853811063448</v>
      </c>
      <c r="Q277" s="110">
        <v>7.3684928816036201</v>
      </c>
    </row>
    <row r="278" spans="15:17" x14ac:dyDescent="0.25">
      <c r="O278" s="109">
        <v>274</v>
      </c>
      <c r="P278" s="110">
        <v>21.132528886748261</v>
      </c>
      <c r="Q278" s="110">
        <v>34.89925301216055</v>
      </c>
    </row>
    <row r="279" spans="15:17" x14ac:dyDescent="0.25">
      <c r="O279" s="109">
        <v>275</v>
      </c>
      <c r="P279" s="110">
        <v>21.246562215228291</v>
      </c>
      <c r="Q279" s="110">
        <v>7.1259794380319637</v>
      </c>
    </row>
    <row r="280" spans="15:17" x14ac:dyDescent="0.25">
      <c r="O280" s="109">
        <v>276</v>
      </c>
      <c r="P280" s="110">
        <v>21.254385691755946</v>
      </c>
      <c r="Q280" s="110">
        <v>42.257482493625645</v>
      </c>
    </row>
    <row r="281" spans="15:17" x14ac:dyDescent="0.25">
      <c r="O281" s="109">
        <v>277</v>
      </c>
      <c r="P281" s="110">
        <v>21.338824854686145</v>
      </c>
      <c r="Q281" s="110">
        <v>42.776778879389411</v>
      </c>
    </row>
    <row r="282" spans="15:17" x14ac:dyDescent="0.25">
      <c r="O282" s="109">
        <v>278</v>
      </c>
      <c r="P282" s="110">
        <v>21.387655956301597</v>
      </c>
      <c r="Q282" s="110">
        <v>10.538389966510866</v>
      </c>
    </row>
    <row r="283" spans="15:17" x14ac:dyDescent="0.25">
      <c r="O283" s="109">
        <v>279</v>
      </c>
      <c r="P283" s="110">
        <v>21.401399843125567</v>
      </c>
      <c r="Q283" s="110">
        <v>53.62846041963283</v>
      </c>
    </row>
    <row r="284" spans="15:17" x14ac:dyDescent="0.25">
      <c r="O284" s="109">
        <v>280</v>
      </c>
      <c r="P284" s="110">
        <v>21.565245618178245</v>
      </c>
      <c r="Q284" s="110">
        <v>41.433847391806786</v>
      </c>
    </row>
    <row r="285" spans="15:17" x14ac:dyDescent="0.25">
      <c r="O285" s="109">
        <v>281</v>
      </c>
      <c r="P285" s="110">
        <v>21.650982534254851</v>
      </c>
      <c r="Q285" s="110">
        <v>71.16322875841216</v>
      </c>
    </row>
    <row r="286" spans="15:17" x14ac:dyDescent="0.25">
      <c r="O286" s="109">
        <v>282</v>
      </c>
      <c r="P286" s="110">
        <v>21.807445373431758</v>
      </c>
      <c r="Q286" s="110">
        <v>-24.232810033386841</v>
      </c>
    </row>
    <row r="287" spans="15:17" x14ac:dyDescent="0.25">
      <c r="O287" s="109">
        <v>283</v>
      </c>
      <c r="P287" s="110">
        <v>21.881049510431321</v>
      </c>
      <c r="Q287" s="110">
        <v>20.314812543898167</v>
      </c>
    </row>
    <row r="288" spans="15:17" x14ac:dyDescent="0.25">
      <c r="O288" s="109">
        <v>284</v>
      </c>
      <c r="P288" s="110">
        <v>21.882718692458315</v>
      </c>
      <c r="Q288" s="110">
        <v>37.566726065313667</v>
      </c>
    </row>
    <row r="289" spans="15:17" x14ac:dyDescent="0.25">
      <c r="O289" s="109">
        <v>285</v>
      </c>
      <c r="P289" s="110">
        <v>21.890401391826185</v>
      </c>
      <c r="Q289" s="110">
        <v>38.180052408853683</v>
      </c>
    </row>
    <row r="290" spans="15:17" x14ac:dyDescent="0.25">
      <c r="O290" s="109">
        <v>286</v>
      </c>
      <c r="P290" s="110">
        <v>21.921534946658277</v>
      </c>
      <c r="Q290" s="110">
        <v>11.247370391773632</v>
      </c>
    </row>
    <row r="291" spans="15:17" x14ac:dyDescent="0.25">
      <c r="O291" s="109">
        <v>287</v>
      </c>
      <c r="P291" s="110">
        <v>22.023288003948661</v>
      </c>
      <c r="Q291" s="110">
        <v>22.484812543898176</v>
      </c>
    </row>
    <row r="292" spans="15:17" x14ac:dyDescent="0.25">
      <c r="O292" s="109">
        <v>288</v>
      </c>
      <c r="P292" s="110">
        <v>22.040161067370519</v>
      </c>
      <c r="Q292" s="110">
        <v>32.02735691684822</v>
      </c>
    </row>
    <row r="293" spans="15:17" x14ac:dyDescent="0.25">
      <c r="O293" s="109">
        <v>289</v>
      </c>
      <c r="P293" s="110">
        <v>22.060658505704584</v>
      </c>
      <c r="Q293" s="110">
        <v>40.761043827265013</v>
      </c>
    </row>
    <row r="294" spans="15:17" x14ac:dyDescent="0.25">
      <c r="O294" s="109">
        <v>290</v>
      </c>
      <c r="P294" s="110">
        <v>22.069660253421883</v>
      </c>
      <c r="Q294" s="110">
        <v>47.441149932603501</v>
      </c>
    </row>
    <row r="295" spans="15:17" x14ac:dyDescent="0.25">
      <c r="O295" s="109">
        <v>291</v>
      </c>
      <c r="P295" s="110">
        <v>22.193415749046334</v>
      </c>
      <c r="Q295" s="110">
        <v>4.0170244474355563</v>
      </c>
    </row>
    <row r="296" spans="15:17" x14ac:dyDescent="0.25">
      <c r="O296" s="109">
        <v>292</v>
      </c>
      <c r="P296" s="110">
        <v>22.23471788131916</v>
      </c>
      <c r="Q296" s="110">
        <v>42.941424224151405</v>
      </c>
    </row>
    <row r="297" spans="15:17" x14ac:dyDescent="0.25">
      <c r="O297" s="109">
        <v>293</v>
      </c>
      <c r="P297" s="110">
        <v>22.258347327701955</v>
      </c>
      <c r="Q297" s="110">
        <v>59.312172794535094</v>
      </c>
    </row>
    <row r="298" spans="15:17" x14ac:dyDescent="0.25">
      <c r="O298" s="109">
        <v>294</v>
      </c>
      <c r="P298" s="110">
        <v>22.263033772167496</v>
      </c>
      <c r="Q298" s="110">
        <v>75.79943287768485</v>
      </c>
    </row>
    <row r="299" spans="15:17" x14ac:dyDescent="0.25">
      <c r="O299" s="109">
        <v>295</v>
      </c>
      <c r="P299" s="110">
        <v>22.314245890772632</v>
      </c>
      <c r="Q299" s="110">
        <v>28.671565763807592</v>
      </c>
    </row>
    <row r="300" spans="15:17" x14ac:dyDescent="0.25">
      <c r="O300" s="109">
        <v>296</v>
      </c>
      <c r="P300" s="110">
        <v>22.382083254124257</v>
      </c>
      <c r="Q300" s="110">
        <v>71.582226566234922</v>
      </c>
    </row>
    <row r="301" spans="15:17" x14ac:dyDescent="0.25">
      <c r="O301" s="109">
        <v>297</v>
      </c>
      <c r="P301" s="110">
        <v>22.390543309307532</v>
      </c>
      <c r="Q301" s="110">
        <v>-10.539555990819515</v>
      </c>
    </row>
    <row r="302" spans="15:17" x14ac:dyDescent="0.25">
      <c r="O302" s="109">
        <v>298</v>
      </c>
      <c r="P302" s="110">
        <v>22.398193529528118</v>
      </c>
      <c r="Q302" s="110">
        <v>65.45700314034255</v>
      </c>
    </row>
    <row r="303" spans="15:17" x14ac:dyDescent="0.25">
      <c r="O303" s="109">
        <v>299</v>
      </c>
      <c r="P303" s="110">
        <v>22.433917661098572</v>
      </c>
      <c r="Q303" s="110">
        <v>14.618925174047307</v>
      </c>
    </row>
    <row r="304" spans="15:17" x14ac:dyDescent="0.25">
      <c r="O304" s="109">
        <v>300</v>
      </c>
      <c r="P304" s="110">
        <v>22.530007786537556</v>
      </c>
      <c r="Q304" s="110">
        <v>20.034812543898166</v>
      </c>
    </row>
    <row r="305" spans="15:17" x14ac:dyDescent="0.25">
      <c r="O305" s="109">
        <v>301</v>
      </c>
      <c r="P305" s="110">
        <v>22.673450628334091</v>
      </c>
      <c r="Q305" s="110">
        <v>37.08268005632803</v>
      </c>
    </row>
    <row r="306" spans="15:17" x14ac:dyDescent="0.25">
      <c r="O306" s="109">
        <v>302</v>
      </c>
      <c r="P306" s="110">
        <v>22.696378749748703</v>
      </c>
      <c r="Q306" s="110">
        <v>21.154812543898171</v>
      </c>
    </row>
    <row r="307" spans="15:17" x14ac:dyDescent="0.25">
      <c r="O307" s="109">
        <v>303</v>
      </c>
      <c r="P307" s="110">
        <v>22.842997297746955</v>
      </c>
      <c r="Q307" s="110">
        <v>42.780815957952697</v>
      </c>
    </row>
    <row r="308" spans="15:17" x14ac:dyDescent="0.25">
      <c r="O308" s="109">
        <v>304</v>
      </c>
      <c r="P308" s="110">
        <v>23.020036897606477</v>
      </c>
      <c r="Q308" s="110">
        <v>57.076083956565846</v>
      </c>
    </row>
    <row r="309" spans="15:17" x14ac:dyDescent="0.25">
      <c r="O309" s="109">
        <v>305</v>
      </c>
      <c r="P309" s="110">
        <v>23.122959959745788</v>
      </c>
      <c r="Q309" s="110">
        <v>70.512267144231231</v>
      </c>
    </row>
    <row r="310" spans="15:17" x14ac:dyDescent="0.25">
      <c r="O310" s="109">
        <v>306</v>
      </c>
      <c r="P310" s="110">
        <v>23.26628715498644</v>
      </c>
      <c r="Q310" s="110">
        <v>9.9767396579660961</v>
      </c>
    </row>
    <row r="311" spans="15:17" x14ac:dyDescent="0.25">
      <c r="O311" s="109">
        <v>307</v>
      </c>
      <c r="P311" s="110">
        <v>23.315938787239929</v>
      </c>
      <c r="Q311" s="110">
        <v>51.021566925508608</v>
      </c>
    </row>
    <row r="312" spans="15:17" x14ac:dyDescent="0.25">
      <c r="O312" s="109">
        <v>308</v>
      </c>
      <c r="P312" s="110">
        <v>23.439784074204372</v>
      </c>
      <c r="Q312" s="110">
        <v>-9.3984633921039062E-2</v>
      </c>
    </row>
    <row r="313" spans="15:17" x14ac:dyDescent="0.25">
      <c r="O313" s="109">
        <v>309</v>
      </c>
      <c r="P313" s="110">
        <v>23.602343668634791</v>
      </c>
      <c r="Q313" s="110">
        <v>38.469390422346947</v>
      </c>
    </row>
    <row r="314" spans="15:17" x14ac:dyDescent="0.25">
      <c r="O314" s="109">
        <v>310</v>
      </c>
      <c r="P314" s="110">
        <v>23.617735255528999</v>
      </c>
      <c r="Q314" s="110">
        <v>93.05865681377405</v>
      </c>
    </row>
    <row r="315" spans="15:17" x14ac:dyDescent="0.25">
      <c r="O315" s="109">
        <v>311</v>
      </c>
      <c r="P315" s="110">
        <v>24.136942218994484</v>
      </c>
      <c r="Q315" s="110">
        <v>67.257295748457949</v>
      </c>
    </row>
    <row r="316" spans="15:17" x14ac:dyDescent="0.25">
      <c r="O316" s="109">
        <v>312</v>
      </c>
      <c r="P316" s="110">
        <v>24.364314083542727</v>
      </c>
      <c r="Q316" s="110">
        <v>-10.928093511780226</v>
      </c>
    </row>
    <row r="317" spans="15:17" x14ac:dyDescent="0.25">
      <c r="O317" s="109">
        <v>313</v>
      </c>
      <c r="P317" s="110">
        <v>24.4183679126707</v>
      </c>
      <c r="Q317" s="110">
        <v>42.548805881526278</v>
      </c>
    </row>
    <row r="318" spans="15:17" x14ac:dyDescent="0.25">
      <c r="O318" s="109">
        <v>314</v>
      </c>
      <c r="P318" s="110">
        <v>24.452651839468185</v>
      </c>
      <c r="Q318" s="110">
        <v>5.5170244474355465</v>
      </c>
    </row>
    <row r="319" spans="15:17" x14ac:dyDescent="0.25">
      <c r="O319" s="109">
        <v>315</v>
      </c>
      <c r="P319" s="110">
        <v>24.901087090328435</v>
      </c>
      <c r="Q319" s="110">
        <v>52.764531124059921</v>
      </c>
    </row>
    <row r="320" spans="15:17" x14ac:dyDescent="0.25">
      <c r="O320" s="109">
        <v>316</v>
      </c>
      <c r="P320" s="110">
        <v>24.914660813628764</v>
      </c>
      <c r="Q320" s="110">
        <v>48.31350697568115</v>
      </c>
    </row>
    <row r="321" spans="15:17" x14ac:dyDescent="0.25">
      <c r="O321" s="109">
        <v>317</v>
      </c>
      <c r="P321" s="110">
        <v>25.155099754273987</v>
      </c>
      <c r="Q321" s="110">
        <v>40.926810854617223</v>
      </c>
    </row>
    <row r="322" spans="15:17" x14ac:dyDescent="0.25">
      <c r="O322" s="109">
        <v>318</v>
      </c>
      <c r="P322" s="110">
        <v>25.316592787082246</v>
      </c>
      <c r="Q322" s="110">
        <v>61.234042622051277</v>
      </c>
    </row>
    <row r="323" spans="15:17" x14ac:dyDescent="0.25">
      <c r="O323" s="109">
        <v>319</v>
      </c>
      <c r="P323" s="110">
        <v>25.493817416345596</v>
      </c>
      <c r="Q323" s="110">
        <v>67.824643908885747</v>
      </c>
    </row>
    <row r="324" spans="15:17" x14ac:dyDescent="0.25">
      <c r="O324" s="109">
        <v>320</v>
      </c>
      <c r="P324" s="110">
        <v>25.576947127416705</v>
      </c>
      <c r="Q324" s="110">
        <v>81.327499101953279</v>
      </c>
    </row>
    <row r="325" spans="15:17" x14ac:dyDescent="0.25">
      <c r="O325" s="109">
        <v>321</v>
      </c>
      <c r="P325" s="110">
        <v>25.748821711796086</v>
      </c>
      <c r="Q325" s="110">
        <v>48.290256118014796</v>
      </c>
    </row>
    <row r="326" spans="15:17" x14ac:dyDescent="0.25">
      <c r="O326" s="109">
        <v>322</v>
      </c>
      <c r="P326" s="110">
        <v>25.805550597425132</v>
      </c>
      <c r="Q326" s="110">
        <v>76.856805373899405</v>
      </c>
    </row>
    <row r="327" spans="15:17" x14ac:dyDescent="0.25">
      <c r="O327" s="109">
        <v>323</v>
      </c>
      <c r="P327" s="110">
        <v>25.823544663937575</v>
      </c>
      <c r="Q327" s="110">
        <v>36.511396447662044</v>
      </c>
    </row>
    <row r="328" spans="15:17" x14ac:dyDescent="0.25">
      <c r="O328" s="109">
        <v>324</v>
      </c>
      <c r="P328" s="110">
        <v>25.856175893150368</v>
      </c>
      <c r="Q328" s="110">
        <v>66.349281833720468</v>
      </c>
    </row>
    <row r="329" spans="15:17" x14ac:dyDescent="0.25">
      <c r="O329" s="109">
        <v>325</v>
      </c>
      <c r="P329" s="110">
        <v>25.864045258414773</v>
      </c>
      <c r="Q329" s="110">
        <v>71.590802705020792</v>
      </c>
    </row>
    <row r="330" spans="15:17" x14ac:dyDescent="0.25">
      <c r="O330" s="109">
        <v>326</v>
      </c>
      <c r="P330" s="110">
        <v>25.919833922502775</v>
      </c>
      <c r="Q330" s="110">
        <v>16.187075185108032</v>
      </c>
    </row>
    <row r="331" spans="15:17" x14ac:dyDescent="0.25">
      <c r="O331" s="109">
        <v>327</v>
      </c>
      <c r="P331" s="110">
        <v>26.035865021473022</v>
      </c>
      <c r="Q331" s="110">
        <v>23.53481254389818</v>
      </c>
    </row>
    <row r="332" spans="15:17" x14ac:dyDescent="0.25">
      <c r="O332" s="109">
        <v>328</v>
      </c>
      <c r="P332" s="110">
        <v>26.04549279075804</v>
      </c>
      <c r="Q332" s="110">
        <v>51.302752665000185</v>
      </c>
    </row>
    <row r="333" spans="15:17" x14ac:dyDescent="0.25">
      <c r="O333" s="109">
        <v>329</v>
      </c>
      <c r="P333" s="110">
        <v>26.094301397937162</v>
      </c>
      <c r="Q333" s="110">
        <v>41.218583738344861</v>
      </c>
    </row>
    <row r="334" spans="15:17" x14ac:dyDescent="0.25">
      <c r="O334" s="109">
        <v>330</v>
      </c>
      <c r="P334" s="110">
        <v>26.171415222679606</v>
      </c>
      <c r="Q334" s="110">
        <v>35.946462309861957</v>
      </c>
    </row>
    <row r="335" spans="15:17" x14ac:dyDescent="0.25">
      <c r="O335" s="109">
        <v>331</v>
      </c>
      <c r="P335" s="110">
        <v>26.210721724171286</v>
      </c>
      <c r="Q335" s="110">
        <v>44.79206051697799</v>
      </c>
    </row>
    <row r="336" spans="15:17" x14ac:dyDescent="0.25">
      <c r="O336" s="109">
        <v>332</v>
      </c>
      <c r="P336" s="110">
        <v>26.24883291230665</v>
      </c>
      <c r="Q336" s="110">
        <v>30.411466799710944</v>
      </c>
    </row>
    <row r="337" spans="15:17" x14ac:dyDescent="0.25">
      <c r="O337" s="109">
        <v>333</v>
      </c>
      <c r="P337" s="110">
        <v>26.374783916436169</v>
      </c>
      <c r="Q337" s="110">
        <v>30.619717370794493</v>
      </c>
    </row>
    <row r="338" spans="15:17" x14ac:dyDescent="0.25">
      <c r="O338" s="109">
        <v>334</v>
      </c>
      <c r="P338" s="110">
        <v>26.392928416528768</v>
      </c>
      <c r="Q338" s="110">
        <v>44.153791103244828</v>
      </c>
    </row>
    <row r="339" spans="15:17" x14ac:dyDescent="0.25">
      <c r="O339" s="109">
        <v>335</v>
      </c>
      <c r="P339" s="110">
        <v>26.421492166255383</v>
      </c>
      <c r="Q339" s="110">
        <v>52.030944443881737</v>
      </c>
    </row>
    <row r="340" spans="15:17" x14ac:dyDescent="0.25">
      <c r="O340" s="109">
        <v>336</v>
      </c>
      <c r="P340" s="110">
        <v>26.528811013450174</v>
      </c>
      <c r="Q340" s="110">
        <v>60.767606873884304</v>
      </c>
    </row>
    <row r="341" spans="15:17" x14ac:dyDescent="0.25">
      <c r="O341" s="109">
        <v>337</v>
      </c>
      <c r="P341" s="110">
        <v>26.611931632252087</v>
      </c>
      <c r="Q341" s="110">
        <v>63.17323616097854</v>
      </c>
    </row>
    <row r="342" spans="15:17" x14ac:dyDescent="0.25">
      <c r="O342" s="109">
        <v>338</v>
      </c>
      <c r="P342" s="110">
        <v>26.693900841998282</v>
      </c>
      <c r="Q342" s="110">
        <v>11.633239851960138</v>
      </c>
    </row>
    <row r="343" spans="15:17" x14ac:dyDescent="0.25">
      <c r="O343" s="109">
        <v>339</v>
      </c>
      <c r="P343" s="110">
        <v>26.986025060943149</v>
      </c>
      <c r="Q343" s="110">
        <v>14.184036516861365</v>
      </c>
    </row>
    <row r="344" spans="15:17" x14ac:dyDescent="0.25">
      <c r="O344" s="109">
        <v>340</v>
      </c>
      <c r="P344" s="110">
        <v>27.019241787817545</v>
      </c>
      <c r="Q344" s="110">
        <v>21.994812543898174</v>
      </c>
    </row>
    <row r="345" spans="15:17" x14ac:dyDescent="0.25">
      <c r="O345" s="109">
        <v>341</v>
      </c>
      <c r="P345" s="110">
        <v>27.102876098322469</v>
      </c>
      <c r="Q345" s="110">
        <v>43.628630227874979</v>
      </c>
    </row>
    <row r="346" spans="15:17" x14ac:dyDescent="0.25">
      <c r="O346" s="109">
        <v>342</v>
      </c>
      <c r="P346" s="110">
        <v>27.118657008125719</v>
      </c>
      <c r="Q346" s="110">
        <v>48.805933404245621</v>
      </c>
    </row>
    <row r="347" spans="15:17" x14ac:dyDescent="0.25">
      <c r="O347" s="109">
        <v>343</v>
      </c>
      <c r="P347" s="110">
        <v>27.137608489274253</v>
      </c>
      <c r="Q347" s="110">
        <v>72.670727343638063</v>
      </c>
    </row>
    <row r="348" spans="15:17" x14ac:dyDescent="0.25">
      <c r="O348" s="109">
        <v>344</v>
      </c>
      <c r="P348" s="110">
        <v>27.167250504338067</v>
      </c>
      <c r="Q348" s="110">
        <v>17.678539686437496</v>
      </c>
    </row>
    <row r="349" spans="15:17" x14ac:dyDescent="0.25">
      <c r="O349" s="109">
        <v>345</v>
      </c>
      <c r="P349" s="110">
        <v>27.194104209463717</v>
      </c>
      <c r="Q349" s="110">
        <v>33.999909444444114</v>
      </c>
    </row>
    <row r="350" spans="15:17" x14ac:dyDescent="0.25">
      <c r="O350" s="109">
        <v>346</v>
      </c>
      <c r="P350" s="110">
        <v>27.229325738345224</v>
      </c>
      <c r="Q350" s="110">
        <v>60.776897102883801</v>
      </c>
    </row>
    <row r="351" spans="15:17" x14ac:dyDescent="0.25">
      <c r="O351" s="109">
        <v>347</v>
      </c>
      <c r="P351" s="110">
        <v>27.273141574173746</v>
      </c>
      <c r="Q351" s="110">
        <v>8.8217433816860531</v>
      </c>
    </row>
    <row r="352" spans="15:17" x14ac:dyDescent="0.25">
      <c r="O352" s="109">
        <v>348</v>
      </c>
      <c r="P352" s="110">
        <v>27.316888195701242</v>
      </c>
      <c r="Q352" s="110">
        <v>3.4075945205871001</v>
      </c>
    </row>
    <row r="353" spans="15:17" x14ac:dyDescent="0.25">
      <c r="O353" s="109">
        <v>349</v>
      </c>
      <c r="P353" s="110">
        <v>27.375032460546834</v>
      </c>
      <c r="Q353" s="110">
        <v>9.1687895341615882</v>
      </c>
    </row>
    <row r="354" spans="15:17" x14ac:dyDescent="0.25">
      <c r="O354" s="109">
        <v>350</v>
      </c>
      <c r="P354" s="110">
        <v>27.389503720167742</v>
      </c>
      <c r="Q354" s="110">
        <v>-1.0964005893831512</v>
      </c>
    </row>
    <row r="355" spans="15:17" x14ac:dyDescent="0.25">
      <c r="O355" s="109">
        <v>351</v>
      </c>
      <c r="P355" s="110">
        <v>27.546835601428608</v>
      </c>
      <c r="Q355" s="110">
        <v>10.292910777535901</v>
      </c>
    </row>
    <row r="356" spans="15:17" x14ac:dyDescent="0.25">
      <c r="O356" s="109">
        <v>352</v>
      </c>
      <c r="P356" s="110">
        <v>27.607493187570874</v>
      </c>
      <c r="Q356" s="110">
        <v>65.555690612305909</v>
      </c>
    </row>
    <row r="357" spans="15:17" x14ac:dyDescent="0.25">
      <c r="O357" s="109">
        <v>353</v>
      </c>
      <c r="P357" s="110">
        <v>27.624879350967927</v>
      </c>
      <c r="Q357" s="110">
        <v>68.247977640053733</v>
      </c>
    </row>
    <row r="358" spans="15:17" x14ac:dyDescent="0.25">
      <c r="O358" s="109">
        <v>354</v>
      </c>
      <c r="P358" s="110">
        <v>27.664322342459691</v>
      </c>
      <c r="Q358" s="110">
        <v>35.65039327172903</v>
      </c>
    </row>
    <row r="359" spans="15:17" x14ac:dyDescent="0.25">
      <c r="O359" s="109">
        <v>355</v>
      </c>
      <c r="P359" s="110">
        <v>27.670946424501462</v>
      </c>
      <c r="Q359" s="110">
        <v>39.010782054421625</v>
      </c>
    </row>
    <row r="360" spans="15:17" x14ac:dyDescent="0.25">
      <c r="O360" s="109">
        <v>356</v>
      </c>
      <c r="P360" s="110">
        <v>27.912220321836397</v>
      </c>
      <c r="Q360" s="110">
        <v>14.900775432459474</v>
      </c>
    </row>
    <row r="361" spans="15:17" x14ac:dyDescent="0.25">
      <c r="O361" s="109">
        <v>357</v>
      </c>
      <c r="P361" s="110">
        <v>27.917943277778448</v>
      </c>
      <c r="Q361" s="110">
        <v>68.748702943560517</v>
      </c>
    </row>
    <row r="362" spans="15:17" x14ac:dyDescent="0.25">
      <c r="O362" s="109">
        <v>358</v>
      </c>
      <c r="P362" s="110">
        <v>28.018341679101866</v>
      </c>
      <c r="Q362" s="110">
        <v>15.173527871885618</v>
      </c>
    </row>
    <row r="363" spans="15:17" x14ac:dyDescent="0.25">
      <c r="O363" s="109">
        <v>359</v>
      </c>
      <c r="P363" s="110">
        <v>28.028356162650425</v>
      </c>
      <c r="Q363" s="110">
        <v>49.51192821989379</v>
      </c>
    </row>
    <row r="364" spans="15:17" x14ac:dyDescent="0.25">
      <c r="O364" s="109">
        <v>360</v>
      </c>
      <c r="P364" s="110">
        <v>28.036923640714633</v>
      </c>
      <c r="Q364" s="110">
        <v>82.01803540329982</v>
      </c>
    </row>
    <row r="365" spans="15:17" x14ac:dyDescent="0.25">
      <c r="O365" s="109">
        <v>361</v>
      </c>
      <c r="P365" s="110">
        <v>28.051231317530011</v>
      </c>
      <c r="Q365" s="110">
        <v>41.448067180046323</v>
      </c>
    </row>
    <row r="366" spans="15:17" x14ac:dyDescent="0.25">
      <c r="O366" s="109">
        <v>362</v>
      </c>
      <c r="P366" s="110">
        <v>28.185492885077966</v>
      </c>
      <c r="Q366" s="110">
        <v>-15.521800339196261</v>
      </c>
    </row>
    <row r="367" spans="15:17" x14ac:dyDescent="0.25">
      <c r="O367" s="109">
        <v>363</v>
      </c>
      <c r="P367" s="110">
        <v>28.439369185366367</v>
      </c>
      <c r="Q367" s="110">
        <v>16.838739284791558</v>
      </c>
    </row>
    <row r="368" spans="15:17" x14ac:dyDescent="0.25">
      <c r="O368" s="109">
        <v>364</v>
      </c>
      <c r="P368" s="110">
        <v>28.497478388001909</v>
      </c>
      <c r="Q368" s="110">
        <v>21.714812543898173</v>
      </c>
    </row>
    <row r="369" spans="15:17" x14ac:dyDescent="0.25">
      <c r="O369" s="109">
        <v>365</v>
      </c>
      <c r="P369" s="110">
        <v>28.508137838953889</v>
      </c>
      <c r="Q369" s="110">
        <v>78.07214786993822</v>
      </c>
    </row>
    <row r="370" spans="15:17" x14ac:dyDescent="0.25">
      <c r="O370" s="109">
        <v>366</v>
      </c>
      <c r="P370" s="110">
        <v>28.632220132284502</v>
      </c>
      <c r="Q370" s="110">
        <v>71.634798795754406</v>
      </c>
    </row>
    <row r="371" spans="15:17" x14ac:dyDescent="0.25">
      <c r="O371" s="109">
        <v>367</v>
      </c>
      <c r="P371" s="110">
        <v>28.645919540129988</v>
      </c>
      <c r="Q371" s="110">
        <v>-18.301198924091139</v>
      </c>
    </row>
    <row r="372" spans="15:17" x14ac:dyDescent="0.25">
      <c r="O372" s="109">
        <v>368</v>
      </c>
      <c r="P372" s="110">
        <v>28.795866513570953</v>
      </c>
      <c r="Q372" s="110">
        <v>50.899438787467098</v>
      </c>
    </row>
    <row r="373" spans="15:17" x14ac:dyDescent="0.25">
      <c r="O373" s="109">
        <v>369</v>
      </c>
      <c r="P373" s="110">
        <v>28.81182364604615</v>
      </c>
      <c r="Q373" s="110">
        <v>28.127767801443046</v>
      </c>
    </row>
    <row r="374" spans="15:17" x14ac:dyDescent="0.25">
      <c r="O374" s="109">
        <v>370</v>
      </c>
      <c r="P374" s="110">
        <v>28.843857222528129</v>
      </c>
      <c r="Q374" s="110">
        <v>40.569846433705649</v>
      </c>
    </row>
    <row r="375" spans="15:17" x14ac:dyDescent="0.25">
      <c r="O375" s="109">
        <v>371</v>
      </c>
      <c r="P375" s="110">
        <v>28.953290985868545</v>
      </c>
      <c r="Q375" s="110">
        <v>17.435906407245717</v>
      </c>
    </row>
    <row r="376" spans="15:17" x14ac:dyDescent="0.25">
      <c r="O376" s="109">
        <v>372</v>
      </c>
      <c r="P376" s="110">
        <v>29.027849181981889</v>
      </c>
      <c r="Q376" s="110">
        <v>30.506719335280295</v>
      </c>
    </row>
    <row r="377" spans="15:17" x14ac:dyDescent="0.25">
      <c r="O377" s="109">
        <v>373</v>
      </c>
      <c r="P377" s="110">
        <v>29.081755839055273</v>
      </c>
      <c r="Q377" s="110">
        <v>60.594708012081099</v>
      </c>
    </row>
    <row r="378" spans="15:17" x14ac:dyDescent="0.25">
      <c r="O378" s="109">
        <v>374</v>
      </c>
      <c r="P378" s="110">
        <v>29.113866825486326</v>
      </c>
      <c r="Q378" s="110">
        <v>39.781397673023491</v>
      </c>
    </row>
    <row r="379" spans="15:17" x14ac:dyDescent="0.25">
      <c r="O379" s="109">
        <v>375</v>
      </c>
      <c r="P379" s="110">
        <v>29.124117331441205</v>
      </c>
      <c r="Q379" s="110">
        <v>56.33546202591068</v>
      </c>
    </row>
    <row r="380" spans="15:17" x14ac:dyDescent="0.25">
      <c r="O380" s="109">
        <v>376</v>
      </c>
      <c r="P380" s="110">
        <v>29.292220636149381</v>
      </c>
      <c r="Q380" s="110">
        <v>51.568350583606787</v>
      </c>
    </row>
    <row r="381" spans="15:17" x14ac:dyDescent="0.25">
      <c r="O381" s="109">
        <v>377</v>
      </c>
      <c r="P381" s="110">
        <v>29.322773863802649</v>
      </c>
      <c r="Q381" s="110">
        <v>31.83916568577532</v>
      </c>
    </row>
    <row r="382" spans="15:17" x14ac:dyDescent="0.25">
      <c r="O382" s="109">
        <v>378</v>
      </c>
      <c r="P382" s="110">
        <v>29.454892704383028</v>
      </c>
      <c r="Q382" s="110">
        <v>35.027903848407931</v>
      </c>
    </row>
    <row r="383" spans="15:17" x14ac:dyDescent="0.25">
      <c r="O383" s="109">
        <v>379</v>
      </c>
      <c r="P383" s="110">
        <v>29.563337121502084</v>
      </c>
      <c r="Q383" s="110">
        <v>53.460385551606933</v>
      </c>
    </row>
    <row r="384" spans="15:17" x14ac:dyDescent="0.25">
      <c r="O384" s="109">
        <v>380</v>
      </c>
      <c r="P384" s="110">
        <v>29.704949693219412</v>
      </c>
      <c r="Q384" s="110">
        <v>68.748257617727987</v>
      </c>
    </row>
    <row r="385" spans="15:17" x14ac:dyDescent="0.25">
      <c r="O385" s="109">
        <v>381</v>
      </c>
      <c r="P385" s="110">
        <v>29.849033648971297</v>
      </c>
      <c r="Q385" s="110">
        <v>10.555668995047364</v>
      </c>
    </row>
    <row r="386" spans="15:17" x14ac:dyDescent="0.25">
      <c r="O386" s="109">
        <v>382</v>
      </c>
      <c r="P386" s="110">
        <v>29.876098339809388</v>
      </c>
      <c r="Q386" s="110">
        <v>73.447364379222677</v>
      </c>
    </row>
    <row r="387" spans="15:17" x14ac:dyDescent="0.25">
      <c r="O387" s="109">
        <v>383</v>
      </c>
      <c r="P387" s="110">
        <v>29.921265629858755</v>
      </c>
      <c r="Q387" s="110">
        <v>28.083089125503459</v>
      </c>
    </row>
    <row r="388" spans="15:17" x14ac:dyDescent="0.25">
      <c r="O388" s="109">
        <v>384</v>
      </c>
      <c r="P388" s="110">
        <v>30.002636305967112</v>
      </c>
      <c r="Q388" s="110">
        <v>27.829337825269267</v>
      </c>
    </row>
    <row r="389" spans="15:17" x14ac:dyDescent="0.25">
      <c r="O389" s="109">
        <v>385</v>
      </c>
      <c r="P389" s="110">
        <v>30.017879851779245</v>
      </c>
      <c r="Q389" s="110">
        <v>-8.1046653890076925E-2</v>
      </c>
    </row>
    <row r="390" spans="15:17" x14ac:dyDescent="0.25">
      <c r="O390" s="109">
        <v>386</v>
      </c>
      <c r="P390" s="110">
        <v>30.098020841553534</v>
      </c>
      <c r="Q390" s="110">
        <v>27.77652324629728</v>
      </c>
    </row>
    <row r="391" spans="15:17" x14ac:dyDescent="0.25">
      <c r="O391" s="109">
        <v>387</v>
      </c>
      <c r="P391" s="110">
        <v>30.140638703256929</v>
      </c>
      <c r="Q391" s="110">
        <v>27.378168905679949</v>
      </c>
    </row>
    <row r="392" spans="15:17" x14ac:dyDescent="0.25">
      <c r="O392" s="109">
        <v>388</v>
      </c>
      <c r="P392" s="110">
        <v>30.174864425909302</v>
      </c>
      <c r="Q392" s="110">
        <v>67.294408725143441</v>
      </c>
    </row>
    <row r="393" spans="15:17" x14ac:dyDescent="0.25">
      <c r="O393" s="109">
        <v>389</v>
      </c>
      <c r="P393" s="110">
        <v>30.17899155608842</v>
      </c>
      <c r="Q393" s="110">
        <v>32.296761667461524</v>
      </c>
    </row>
    <row r="394" spans="15:17" x14ac:dyDescent="0.25">
      <c r="O394" s="109">
        <v>390</v>
      </c>
      <c r="P394" s="110">
        <v>30.365012314523923</v>
      </c>
      <c r="Q394" s="110">
        <v>13.40197495868405</v>
      </c>
    </row>
    <row r="395" spans="15:17" x14ac:dyDescent="0.25">
      <c r="O395" s="109">
        <v>391</v>
      </c>
      <c r="P395" s="110">
        <v>30.458221959653322</v>
      </c>
      <c r="Q395" s="110">
        <v>20.734812543898169</v>
      </c>
    </row>
    <row r="396" spans="15:17" x14ac:dyDescent="0.25">
      <c r="O396" s="109">
        <v>392</v>
      </c>
      <c r="P396" s="110">
        <v>30.470160088012598</v>
      </c>
      <c r="Q396" s="110">
        <v>-14.861107748762123</v>
      </c>
    </row>
    <row r="397" spans="15:17" x14ac:dyDescent="0.25">
      <c r="O397" s="109">
        <v>393</v>
      </c>
      <c r="P397" s="110">
        <v>30.564981119138537</v>
      </c>
      <c r="Q397" s="110">
        <v>38.927969715656502</v>
      </c>
    </row>
    <row r="398" spans="15:17" x14ac:dyDescent="0.25">
      <c r="O398" s="109">
        <v>394</v>
      </c>
      <c r="P398" s="110">
        <v>30.625726863926406</v>
      </c>
      <c r="Q398" s="110">
        <v>4.3170244474355544</v>
      </c>
    </row>
    <row r="399" spans="15:17" x14ac:dyDescent="0.25">
      <c r="O399" s="109">
        <v>395</v>
      </c>
      <c r="P399" s="110">
        <v>30.665017705096759</v>
      </c>
      <c r="Q399" s="110">
        <v>21.224812543898171</v>
      </c>
    </row>
    <row r="400" spans="15:17" x14ac:dyDescent="0.25">
      <c r="O400" s="109">
        <v>396</v>
      </c>
      <c r="P400" s="110">
        <v>30.945231680121132</v>
      </c>
      <c r="Q400" s="110">
        <v>38.855746279640911</v>
      </c>
    </row>
    <row r="401" spans="15:17" x14ac:dyDescent="0.25">
      <c r="O401" s="109">
        <v>397</v>
      </c>
      <c r="P401" s="110">
        <v>31.034668694884033</v>
      </c>
      <c r="Q401" s="110">
        <v>72.25391025223081</v>
      </c>
    </row>
    <row r="402" spans="15:17" x14ac:dyDescent="0.25">
      <c r="O402" s="109">
        <v>398</v>
      </c>
      <c r="P402" s="110">
        <v>31.064413190658236</v>
      </c>
      <c r="Q402" s="110">
        <v>72.069402537746441</v>
      </c>
    </row>
    <row r="403" spans="15:17" x14ac:dyDescent="0.25">
      <c r="O403" s="109">
        <v>399</v>
      </c>
      <c r="P403" s="110">
        <v>31.097480172056308</v>
      </c>
      <c r="Q403" s="110">
        <v>46.644760439659649</v>
      </c>
    </row>
    <row r="404" spans="15:17" x14ac:dyDescent="0.25">
      <c r="O404" s="109">
        <v>400</v>
      </c>
      <c r="P404" s="110">
        <v>31.306955220412142</v>
      </c>
      <c r="Q404" s="110">
        <v>23.39481254389818</v>
      </c>
    </row>
    <row r="405" spans="15:17" x14ac:dyDescent="0.25">
      <c r="O405" s="109">
        <v>401</v>
      </c>
      <c r="P405" s="110">
        <v>31.354826710106146</v>
      </c>
      <c r="Q405" s="110">
        <v>26.804560420929029</v>
      </c>
    </row>
    <row r="406" spans="15:17" x14ac:dyDescent="0.25">
      <c r="O406" s="109">
        <v>402</v>
      </c>
      <c r="P406" s="110">
        <v>31.360509993156825</v>
      </c>
      <c r="Q406" s="110">
        <v>86.526083088497543</v>
      </c>
    </row>
    <row r="407" spans="15:17" x14ac:dyDescent="0.25">
      <c r="O407" s="109">
        <v>403</v>
      </c>
      <c r="P407" s="110">
        <v>31.386325135299163</v>
      </c>
      <c r="Q407" s="110">
        <v>15.521464125054031</v>
      </c>
    </row>
    <row r="408" spans="15:17" x14ac:dyDescent="0.25">
      <c r="O408" s="109">
        <v>404</v>
      </c>
      <c r="P408" s="110">
        <v>31.426829627232834</v>
      </c>
      <c r="Q408" s="110">
        <v>70.492774002895629</v>
      </c>
    </row>
    <row r="409" spans="15:17" x14ac:dyDescent="0.25">
      <c r="O409" s="109">
        <v>405</v>
      </c>
      <c r="P409" s="110">
        <v>31.457577155087623</v>
      </c>
      <c r="Q409" s="110">
        <v>1.1754900808953117</v>
      </c>
    </row>
    <row r="410" spans="15:17" x14ac:dyDescent="0.25">
      <c r="O410" s="109">
        <v>406</v>
      </c>
      <c r="P410" s="110">
        <v>31.531040630156717</v>
      </c>
      <c r="Q410" s="110">
        <v>72.580044696080705</v>
      </c>
    </row>
    <row r="411" spans="15:17" x14ac:dyDescent="0.25">
      <c r="O411" s="109">
        <v>407</v>
      </c>
      <c r="P411" s="110">
        <v>31.598540957997162</v>
      </c>
      <c r="Q411" s="110">
        <v>25.452671649695262</v>
      </c>
    </row>
    <row r="412" spans="15:17" x14ac:dyDescent="0.25">
      <c r="O412" s="109">
        <v>408</v>
      </c>
      <c r="P412" s="110">
        <v>31.614293940078607</v>
      </c>
      <c r="Q412" s="110">
        <v>23.954812543898182</v>
      </c>
    </row>
    <row r="413" spans="15:17" x14ac:dyDescent="0.25">
      <c r="O413" s="109">
        <v>409</v>
      </c>
      <c r="P413" s="110">
        <v>31.692731002721821</v>
      </c>
      <c r="Q413" s="110">
        <v>-8.1356047702518381</v>
      </c>
    </row>
    <row r="414" spans="15:17" x14ac:dyDescent="0.25">
      <c r="O414" s="109">
        <v>410</v>
      </c>
      <c r="P414" s="110">
        <v>31.82435742317211</v>
      </c>
      <c r="Q414" s="110">
        <v>21.294812543898171</v>
      </c>
    </row>
    <row r="415" spans="15:17" x14ac:dyDescent="0.25">
      <c r="O415" s="109">
        <v>411</v>
      </c>
      <c r="P415" s="110">
        <v>31.863803541027156</v>
      </c>
      <c r="Q415" s="110">
        <v>33.439511117940725</v>
      </c>
    </row>
    <row r="416" spans="15:17" x14ac:dyDescent="0.25">
      <c r="O416" s="109">
        <v>412</v>
      </c>
      <c r="P416" s="110">
        <v>31.885115076999689</v>
      </c>
      <c r="Q416" s="110">
        <v>55.205693804515441</v>
      </c>
    </row>
    <row r="417" spans="15:17" x14ac:dyDescent="0.25">
      <c r="O417" s="109">
        <v>413</v>
      </c>
      <c r="P417" s="110">
        <v>32.024327065116729</v>
      </c>
      <c r="Q417" s="110">
        <v>56.963546060712027</v>
      </c>
    </row>
    <row r="418" spans="15:17" x14ac:dyDescent="0.25">
      <c r="O418" s="109">
        <v>414</v>
      </c>
      <c r="P418" s="110">
        <v>32.025542454875762</v>
      </c>
      <c r="Q418" s="110">
        <v>-4.4754333078408344</v>
      </c>
    </row>
    <row r="419" spans="15:17" x14ac:dyDescent="0.25">
      <c r="O419" s="109">
        <v>415</v>
      </c>
      <c r="P419" s="110">
        <v>32.083955815417447</v>
      </c>
      <c r="Q419" s="110">
        <v>73.776057439786456</v>
      </c>
    </row>
    <row r="420" spans="15:17" x14ac:dyDescent="0.25">
      <c r="O420" s="109">
        <v>416</v>
      </c>
      <c r="P420" s="110">
        <v>32.104178732571775</v>
      </c>
      <c r="Q420" s="110">
        <v>21.784812543898173</v>
      </c>
    </row>
    <row r="421" spans="15:17" x14ac:dyDescent="0.25">
      <c r="O421" s="109">
        <v>417</v>
      </c>
      <c r="P421" s="110">
        <v>32.116986263134912</v>
      </c>
      <c r="Q421" s="110">
        <v>50.369348045329296</v>
      </c>
    </row>
    <row r="422" spans="15:17" x14ac:dyDescent="0.25">
      <c r="O422" s="109">
        <v>418</v>
      </c>
      <c r="P422" s="110">
        <v>32.145637486490998</v>
      </c>
      <c r="Q422" s="110">
        <v>43.113672485781848</v>
      </c>
    </row>
    <row r="423" spans="15:17" x14ac:dyDescent="0.25">
      <c r="O423" s="109">
        <v>419</v>
      </c>
      <c r="P423" s="110">
        <v>32.286852839175275</v>
      </c>
      <c r="Q423" s="110">
        <v>15.131132215389609</v>
      </c>
    </row>
    <row r="424" spans="15:17" x14ac:dyDescent="0.25">
      <c r="O424" s="109">
        <v>420</v>
      </c>
      <c r="P424" s="110">
        <v>32.307088746028981</v>
      </c>
      <c r="Q424" s="110">
        <v>51.597133478182258</v>
      </c>
    </row>
    <row r="425" spans="15:17" x14ac:dyDescent="0.25">
      <c r="O425" s="109">
        <v>421</v>
      </c>
      <c r="P425" s="110">
        <v>32.315296463244245</v>
      </c>
      <c r="Q425" s="110">
        <v>56.899638385203218</v>
      </c>
    </row>
    <row r="426" spans="15:17" x14ac:dyDescent="0.25">
      <c r="O426" s="109">
        <v>422</v>
      </c>
      <c r="P426" s="110">
        <v>32.320830175079415</v>
      </c>
      <c r="Q426" s="110">
        <v>51.080559889640796</v>
      </c>
    </row>
    <row r="427" spans="15:17" x14ac:dyDescent="0.25">
      <c r="O427" s="109">
        <v>423</v>
      </c>
      <c r="P427" s="110">
        <v>32.331182952051449</v>
      </c>
      <c r="Q427" s="110">
        <v>8.0655689608968775</v>
      </c>
    </row>
    <row r="428" spans="15:17" x14ac:dyDescent="0.25">
      <c r="O428" s="109">
        <v>424</v>
      </c>
      <c r="P428" s="110">
        <v>32.361549879929832</v>
      </c>
      <c r="Q428" s="110">
        <v>45.128382922869115</v>
      </c>
    </row>
    <row r="429" spans="15:17" x14ac:dyDescent="0.25">
      <c r="O429" s="109">
        <v>425</v>
      </c>
      <c r="P429" s="110">
        <v>32.411968767513841</v>
      </c>
      <c r="Q429" s="110">
        <v>63.573514620849203</v>
      </c>
    </row>
    <row r="430" spans="15:17" x14ac:dyDescent="0.25">
      <c r="O430" s="109">
        <v>426</v>
      </c>
      <c r="P430" s="110">
        <v>32.577021236670284</v>
      </c>
      <c r="Q430" s="110">
        <v>3.8970244474355566</v>
      </c>
    </row>
    <row r="431" spans="15:17" x14ac:dyDescent="0.25">
      <c r="O431" s="109">
        <v>427</v>
      </c>
      <c r="P431" s="110">
        <v>32.654168247926492</v>
      </c>
      <c r="Q431" s="110">
        <v>49.605783570737003</v>
      </c>
    </row>
    <row r="432" spans="15:17" x14ac:dyDescent="0.25">
      <c r="O432" s="109">
        <v>428</v>
      </c>
      <c r="P432" s="110">
        <v>32.777507500019397</v>
      </c>
      <c r="Q432" s="110">
        <v>-62.504609364264923</v>
      </c>
    </row>
    <row r="433" spans="15:17" x14ac:dyDescent="0.25">
      <c r="O433" s="109">
        <v>429</v>
      </c>
      <c r="P433" s="110">
        <v>32.875931678265275</v>
      </c>
      <c r="Q433" s="110">
        <v>27.662671590583535</v>
      </c>
    </row>
    <row r="434" spans="15:17" x14ac:dyDescent="0.25">
      <c r="O434" s="109">
        <v>430</v>
      </c>
      <c r="P434" s="110">
        <v>32.898568946063243</v>
      </c>
      <c r="Q434" s="110">
        <v>34.914965673603731</v>
      </c>
    </row>
    <row r="435" spans="15:17" x14ac:dyDescent="0.25">
      <c r="O435" s="109">
        <v>431</v>
      </c>
      <c r="P435" s="110">
        <v>32.933153953701101</v>
      </c>
      <c r="Q435" s="110">
        <v>18.46929320404886</v>
      </c>
    </row>
    <row r="436" spans="15:17" x14ac:dyDescent="0.25">
      <c r="O436" s="109">
        <v>432</v>
      </c>
      <c r="P436" s="110">
        <v>33.033663763505096</v>
      </c>
      <c r="Q436" s="110">
        <v>41.782042828025645</v>
      </c>
    </row>
    <row r="437" spans="15:17" x14ac:dyDescent="0.25">
      <c r="O437" s="109">
        <v>433</v>
      </c>
      <c r="P437" s="110">
        <v>33.213619091673195</v>
      </c>
      <c r="Q437" s="110">
        <v>29.578020252816948</v>
      </c>
    </row>
    <row r="438" spans="15:17" x14ac:dyDescent="0.25">
      <c r="O438" s="109">
        <v>434</v>
      </c>
      <c r="P438" s="110">
        <v>33.326608780637414</v>
      </c>
      <c r="Q438" s="110">
        <v>68.69566523480978</v>
      </c>
    </row>
    <row r="439" spans="15:17" x14ac:dyDescent="0.25">
      <c r="O439" s="109">
        <v>435</v>
      </c>
      <c r="P439" s="110">
        <v>33.38925539608713</v>
      </c>
      <c r="Q439" s="110">
        <v>41.79130629145611</v>
      </c>
    </row>
    <row r="440" spans="15:17" x14ac:dyDescent="0.25">
      <c r="O440" s="109">
        <v>436</v>
      </c>
      <c r="P440" s="110">
        <v>33.478727949584233</v>
      </c>
      <c r="Q440" s="110">
        <v>44.181599324875663</v>
      </c>
    </row>
    <row r="441" spans="15:17" x14ac:dyDescent="0.25">
      <c r="O441" s="109">
        <v>437</v>
      </c>
      <c r="P441" s="110">
        <v>33.568020922046458</v>
      </c>
      <c r="Q441" s="110">
        <v>38.995319889506312</v>
      </c>
    </row>
    <row r="442" spans="15:17" x14ac:dyDescent="0.25">
      <c r="O442" s="109">
        <v>438</v>
      </c>
      <c r="P442" s="110">
        <v>33.5811193627625</v>
      </c>
      <c r="Q442" s="110">
        <v>22.834812543898177</v>
      </c>
    </row>
    <row r="443" spans="15:17" x14ac:dyDescent="0.25">
      <c r="O443" s="109">
        <v>439</v>
      </c>
      <c r="P443" s="110">
        <v>33.625170982708546</v>
      </c>
      <c r="Q443" s="110">
        <v>47.375402122106877</v>
      </c>
    </row>
    <row r="444" spans="15:17" x14ac:dyDescent="0.25">
      <c r="O444" s="109">
        <v>440</v>
      </c>
      <c r="P444" s="110">
        <v>33.631752083466708</v>
      </c>
      <c r="Q444" s="110">
        <v>47.935398557499738</v>
      </c>
    </row>
    <row r="445" spans="15:17" x14ac:dyDescent="0.25">
      <c r="O445" s="109">
        <v>441</v>
      </c>
      <c r="P445" s="110">
        <v>33.644301646395817</v>
      </c>
      <c r="Q445" s="110">
        <v>57.097276338941299</v>
      </c>
    </row>
    <row r="446" spans="15:17" x14ac:dyDescent="0.25">
      <c r="O446" s="109">
        <v>442</v>
      </c>
      <c r="P446" s="110">
        <v>33.674460943678703</v>
      </c>
      <c r="Q446" s="110">
        <v>17.940790050417739</v>
      </c>
    </row>
    <row r="447" spans="15:17" x14ac:dyDescent="0.25">
      <c r="O447" s="109">
        <v>443</v>
      </c>
      <c r="P447" s="110">
        <v>33.72298924322471</v>
      </c>
      <c r="Q447" s="110">
        <v>23.674812543898181</v>
      </c>
    </row>
    <row r="448" spans="15:17" x14ac:dyDescent="0.25">
      <c r="O448" s="109">
        <v>444</v>
      </c>
      <c r="P448" s="110">
        <v>33.88590630125632</v>
      </c>
      <c r="Q448" s="110">
        <v>31.663445938023642</v>
      </c>
    </row>
    <row r="449" spans="15:17" x14ac:dyDescent="0.25">
      <c r="O449" s="109">
        <v>445</v>
      </c>
      <c r="P449" s="110">
        <v>33.96627097196798</v>
      </c>
      <c r="Q449" s="110">
        <v>36.258846376296447</v>
      </c>
    </row>
    <row r="450" spans="15:17" x14ac:dyDescent="0.25">
      <c r="O450" s="109">
        <v>446</v>
      </c>
      <c r="P450" s="110">
        <v>33.978736952387969</v>
      </c>
      <c r="Q450" s="110">
        <v>48.534065765952072</v>
      </c>
    </row>
    <row r="451" spans="15:17" x14ac:dyDescent="0.25">
      <c r="O451" s="109">
        <v>447</v>
      </c>
      <c r="P451" s="110">
        <v>34.076984154410219</v>
      </c>
      <c r="Q451" s="110">
        <v>51.606480951755316</v>
      </c>
    </row>
    <row r="452" spans="15:17" x14ac:dyDescent="0.25">
      <c r="O452" s="109">
        <v>448</v>
      </c>
      <c r="P452" s="110">
        <v>34.195179672285619</v>
      </c>
      <c r="Q452" s="110">
        <v>44.589361903716863</v>
      </c>
    </row>
    <row r="453" spans="15:17" x14ac:dyDescent="0.25">
      <c r="O453" s="109">
        <v>449</v>
      </c>
      <c r="P453" s="110">
        <v>34.208554783522324</v>
      </c>
      <c r="Q453" s="110">
        <v>14.196719477733422</v>
      </c>
    </row>
    <row r="454" spans="15:17" x14ac:dyDescent="0.25">
      <c r="O454" s="109">
        <v>450</v>
      </c>
      <c r="P454" s="110">
        <v>34.228013186271802</v>
      </c>
      <c r="Q454" s="110">
        <v>60.994008557564399</v>
      </c>
    </row>
    <row r="455" spans="15:17" x14ac:dyDescent="0.25">
      <c r="O455" s="109">
        <v>451</v>
      </c>
      <c r="P455" s="110">
        <v>34.262655981410852</v>
      </c>
      <c r="Q455" s="110">
        <v>4.677024447435552</v>
      </c>
    </row>
    <row r="456" spans="15:17" x14ac:dyDescent="0.25">
      <c r="O456" s="109">
        <v>452</v>
      </c>
      <c r="P456" s="110">
        <v>34.26329940454545</v>
      </c>
      <c r="Q456" s="110">
        <v>63.027120033068506</v>
      </c>
    </row>
    <row r="457" spans="15:17" x14ac:dyDescent="0.25">
      <c r="O457" s="109">
        <v>453</v>
      </c>
      <c r="P457" s="110">
        <v>34.306082349125276</v>
      </c>
      <c r="Q457" s="110">
        <v>34.591215333525973</v>
      </c>
    </row>
    <row r="458" spans="15:17" x14ac:dyDescent="0.25">
      <c r="O458" s="109">
        <v>454</v>
      </c>
      <c r="P458" s="110">
        <v>34.321568527508269</v>
      </c>
      <c r="Q458" s="110">
        <v>37.605179095171636</v>
      </c>
    </row>
    <row r="459" spans="15:17" x14ac:dyDescent="0.25">
      <c r="O459" s="109">
        <v>455</v>
      </c>
      <c r="P459" s="110">
        <v>34.325591733731116</v>
      </c>
      <c r="Q459" s="110">
        <v>30.598639622723532</v>
      </c>
    </row>
    <row r="460" spans="15:17" x14ac:dyDescent="0.25">
      <c r="O460" s="109">
        <v>456</v>
      </c>
      <c r="P460" s="110">
        <v>34.334524563269092</v>
      </c>
      <c r="Q460" s="110">
        <v>46.456343398046833</v>
      </c>
    </row>
    <row r="461" spans="15:17" x14ac:dyDescent="0.25">
      <c r="O461" s="109">
        <v>457</v>
      </c>
      <c r="P461" s="110">
        <v>34.439652042969932</v>
      </c>
      <c r="Q461" s="110">
        <v>41.645357815352384</v>
      </c>
    </row>
    <row r="462" spans="15:17" x14ac:dyDescent="0.25">
      <c r="O462" s="109">
        <v>458</v>
      </c>
      <c r="P462" s="110">
        <v>34.573843039624485</v>
      </c>
      <c r="Q462" s="110">
        <v>45.974080210340695</v>
      </c>
    </row>
    <row r="463" spans="15:17" x14ac:dyDescent="0.25">
      <c r="O463" s="109">
        <v>459</v>
      </c>
      <c r="P463" s="110">
        <v>34.652588119477421</v>
      </c>
      <c r="Q463" s="110">
        <v>39.087225890201879</v>
      </c>
    </row>
    <row r="464" spans="15:17" x14ac:dyDescent="0.25">
      <c r="O464" s="109">
        <v>460</v>
      </c>
      <c r="P464" s="110">
        <v>34.679165808009927</v>
      </c>
      <c r="Q464" s="110">
        <v>-22.963660957578213</v>
      </c>
    </row>
    <row r="465" spans="15:17" x14ac:dyDescent="0.25">
      <c r="O465" s="109">
        <v>461</v>
      </c>
      <c r="P465" s="110">
        <v>34.705954401918092</v>
      </c>
      <c r="Q465" s="110">
        <v>-6.8083455532089872</v>
      </c>
    </row>
    <row r="466" spans="15:17" x14ac:dyDescent="0.25">
      <c r="O466" s="109">
        <v>462</v>
      </c>
      <c r="P466" s="110">
        <v>34.732393676334191</v>
      </c>
      <c r="Q466" s="110">
        <v>23.324812543898179</v>
      </c>
    </row>
    <row r="467" spans="15:17" x14ac:dyDescent="0.25">
      <c r="O467" s="109">
        <v>463</v>
      </c>
      <c r="P467" s="110">
        <v>34.776896393957522</v>
      </c>
      <c r="Q467" s="110">
        <v>56.868778957863164</v>
      </c>
    </row>
    <row r="468" spans="15:17" x14ac:dyDescent="0.25">
      <c r="O468" s="109">
        <v>464</v>
      </c>
      <c r="P468" s="110">
        <v>34.807511229345479</v>
      </c>
      <c r="Q468" s="110">
        <v>66.980964761707213</v>
      </c>
    </row>
    <row r="469" spans="15:17" x14ac:dyDescent="0.25">
      <c r="O469" s="109">
        <v>465</v>
      </c>
      <c r="P469" s="110">
        <v>34.860878075570817</v>
      </c>
      <c r="Q469" s="110">
        <v>39.665946006552574</v>
      </c>
    </row>
    <row r="470" spans="15:17" x14ac:dyDescent="0.25">
      <c r="O470" s="109">
        <v>466</v>
      </c>
      <c r="P470" s="110">
        <v>34.904534090643281</v>
      </c>
      <c r="Q470" s="110">
        <v>40.841536987778937</v>
      </c>
    </row>
    <row r="471" spans="15:17" x14ac:dyDescent="0.25">
      <c r="O471" s="109">
        <v>467</v>
      </c>
      <c r="P471" s="110">
        <v>34.905413829850509</v>
      </c>
      <c r="Q471" s="110">
        <v>55.159697383927508</v>
      </c>
    </row>
    <row r="472" spans="15:17" x14ac:dyDescent="0.25">
      <c r="O472" s="109">
        <v>468</v>
      </c>
      <c r="P472" s="110">
        <v>34.929339790443841</v>
      </c>
      <c r="Q472" s="110">
        <v>51.48023216198068</v>
      </c>
    </row>
    <row r="473" spans="15:17" x14ac:dyDescent="0.25">
      <c r="O473" s="109">
        <v>469</v>
      </c>
      <c r="P473" s="110">
        <v>34.935658868807025</v>
      </c>
      <c r="Q473" s="110">
        <v>16.682963737287714</v>
      </c>
    </row>
    <row r="474" spans="15:17" x14ac:dyDescent="0.25">
      <c r="O474" s="109">
        <v>470</v>
      </c>
      <c r="P474" s="110">
        <v>35.065862732925638</v>
      </c>
      <c r="Q474" s="110">
        <v>40.085071167845953</v>
      </c>
    </row>
    <row r="475" spans="15:17" x14ac:dyDescent="0.25">
      <c r="O475" s="109">
        <v>471</v>
      </c>
      <c r="P475" s="110">
        <v>35.25424533372653</v>
      </c>
      <c r="Q475" s="110">
        <v>66.981384800761091</v>
      </c>
    </row>
    <row r="476" spans="15:17" x14ac:dyDescent="0.25">
      <c r="O476" s="109">
        <v>472</v>
      </c>
      <c r="P476" s="110">
        <v>35.306615280746414</v>
      </c>
      <c r="Q476" s="110">
        <v>13.347683880210802</v>
      </c>
    </row>
    <row r="477" spans="15:17" x14ac:dyDescent="0.25">
      <c r="O477" s="109">
        <v>473</v>
      </c>
      <c r="P477" s="110">
        <v>35.314990294109201</v>
      </c>
      <c r="Q477" s="110">
        <v>53.731451926019012</v>
      </c>
    </row>
    <row r="478" spans="15:17" x14ac:dyDescent="0.25">
      <c r="O478" s="109">
        <v>474</v>
      </c>
      <c r="P478" s="110">
        <v>35.325614685503631</v>
      </c>
      <c r="Q478" s="110">
        <v>33.607632808551344</v>
      </c>
    </row>
    <row r="479" spans="15:17" x14ac:dyDescent="0.25">
      <c r="O479" s="109">
        <v>475</v>
      </c>
      <c r="P479" s="110">
        <v>35.35721673717908</v>
      </c>
      <c r="Q479" s="110">
        <v>55.664297831662566</v>
      </c>
    </row>
    <row r="480" spans="15:17" x14ac:dyDescent="0.25">
      <c r="O480" s="109">
        <v>476</v>
      </c>
      <c r="P480" s="110">
        <v>35.417516491322836</v>
      </c>
      <c r="Q480" s="110">
        <v>42.860490735790044</v>
      </c>
    </row>
    <row r="481" spans="15:17" x14ac:dyDescent="0.25">
      <c r="O481" s="109">
        <v>477</v>
      </c>
      <c r="P481" s="110">
        <v>35.475790696058453</v>
      </c>
      <c r="Q481" s="110">
        <v>28.303687376813482</v>
      </c>
    </row>
    <row r="482" spans="15:17" x14ac:dyDescent="0.25">
      <c r="O482" s="109">
        <v>478</v>
      </c>
      <c r="P482" s="110">
        <v>35.4986727970986</v>
      </c>
      <c r="Q482" s="110">
        <v>42.458230175520853</v>
      </c>
    </row>
    <row r="483" spans="15:17" x14ac:dyDescent="0.25">
      <c r="O483" s="109">
        <v>479</v>
      </c>
      <c r="P483" s="110">
        <v>35.515540025582368</v>
      </c>
      <c r="Q483" s="110">
        <v>4.8570244474355508</v>
      </c>
    </row>
    <row r="484" spans="15:17" x14ac:dyDescent="0.25">
      <c r="O484" s="109">
        <v>480</v>
      </c>
      <c r="P484" s="110">
        <v>35.536312013259497</v>
      </c>
      <c r="Q484" s="110">
        <v>36.953867922762214</v>
      </c>
    </row>
    <row r="485" spans="15:17" x14ac:dyDescent="0.25">
      <c r="O485" s="109">
        <v>481</v>
      </c>
      <c r="P485" s="110">
        <v>35.585512471552669</v>
      </c>
      <c r="Q485" s="110">
        <v>9.4032811764271269</v>
      </c>
    </row>
    <row r="486" spans="15:17" x14ac:dyDescent="0.25">
      <c r="O486" s="109">
        <v>482</v>
      </c>
      <c r="P486" s="110">
        <v>35.59430631998702</v>
      </c>
      <c r="Q486" s="110">
        <v>46.948641382596229</v>
      </c>
    </row>
    <row r="487" spans="15:17" x14ac:dyDescent="0.25">
      <c r="O487" s="109">
        <v>483</v>
      </c>
      <c r="P487" s="110">
        <v>35.600602192374076</v>
      </c>
      <c r="Q487" s="110">
        <v>60.162385045539295</v>
      </c>
    </row>
    <row r="488" spans="15:17" x14ac:dyDescent="0.25">
      <c r="O488" s="109">
        <v>484</v>
      </c>
      <c r="P488" s="110">
        <v>35.674127424496888</v>
      </c>
      <c r="Q488" s="110">
        <v>10.020275140196189</v>
      </c>
    </row>
    <row r="489" spans="15:17" x14ac:dyDescent="0.25">
      <c r="O489" s="109">
        <v>485</v>
      </c>
      <c r="P489" s="110">
        <v>35.689693509633308</v>
      </c>
      <c r="Q489" s="110">
        <v>46.870536791838262</v>
      </c>
    </row>
    <row r="490" spans="15:17" x14ac:dyDescent="0.25">
      <c r="O490" s="109">
        <v>486</v>
      </c>
      <c r="P490" s="110">
        <v>35.717069435238635</v>
      </c>
      <c r="Q490" s="110">
        <v>12.445031776906523</v>
      </c>
    </row>
    <row r="491" spans="15:17" x14ac:dyDescent="0.25">
      <c r="O491" s="109">
        <v>487</v>
      </c>
      <c r="P491" s="110">
        <v>35.722934769866164</v>
      </c>
      <c r="Q491" s="110">
        <v>17.30202354698212</v>
      </c>
    </row>
    <row r="492" spans="15:17" x14ac:dyDescent="0.25">
      <c r="O492" s="109">
        <v>488</v>
      </c>
      <c r="P492" s="110">
        <v>35.734698265931939</v>
      </c>
      <c r="Q492" s="110">
        <v>37.404646267915773</v>
      </c>
    </row>
    <row r="493" spans="15:17" x14ac:dyDescent="0.25">
      <c r="O493" s="109">
        <v>489</v>
      </c>
      <c r="P493" s="110">
        <v>35.736523522635935</v>
      </c>
      <c r="Q493" s="110">
        <v>39.687739876359643</v>
      </c>
    </row>
    <row r="494" spans="15:17" x14ac:dyDescent="0.25">
      <c r="O494" s="109">
        <v>490</v>
      </c>
      <c r="P494" s="110">
        <v>35.767250738037056</v>
      </c>
      <c r="Q494" s="110">
        <v>5.3970244474355473</v>
      </c>
    </row>
    <row r="495" spans="15:17" x14ac:dyDescent="0.25">
      <c r="O495" s="109">
        <v>491</v>
      </c>
      <c r="P495" s="110">
        <v>35.811388907900778</v>
      </c>
      <c r="Q495" s="110">
        <v>39.993454381462854</v>
      </c>
    </row>
    <row r="496" spans="15:17" x14ac:dyDescent="0.25">
      <c r="O496" s="109">
        <v>492</v>
      </c>
      <c r="P496" s="110">
        <v>36.07511259354883</v>
      </c>
      <c r="Q496" s="110">
        <v>66.111042554074359</v>
      </c>
    </row>
    <row r="497" spans="15:17" x14ac:dyDescent="0.25">
      <c r="O497" s="109">
        <v>493</v>
      </c>
      <c r="P497" s="110">
        <v>36.197851606184045</v>
      </c>
      <c r="Q497" s="110">
        <v>20.244812543898167</v>
      </c>
    </row>
    <row r="498" spans="15:17" x14ac:dyDescent="0.25">
      <c r="O498" s="109">
        <v>494</v>
      </c>
      <c r="P498" s="110">
        <v>36.226770265671973</v>
      </c>
      <c r="Q498" s="110">
        <v>85.100641678425191</v>
      </c>
    </row>
    <row r="499" spans="15:17" x14ac:dyDescent="0.25">
      <c r="O499" s="109">
        <v>495</v>
      </c>
      <c r="P499" s="110">
        <v>36.250826043341981</v>
      </c>
      <c r="Q499" s="110">
        <v>42.85892351935324</v>
      </c>
    </row>
    <row r="500" spans="15:17" x14ac:dyDescent="0.25">
      <c r="O500" s="109">
        <v>496</v>
      </c>
      <c r="P500" s="110">
        <v>36.251656542199676</v>
      </c>
      <c r="Q500" s="110">
        <v>69.767247561324353</v>
      </c>
    </row>
    <row r="501" spans="15:17" x14ac:dyDescent="0.25">
      <c r="O501" s="109">
        <v>497</v>
      </c>
      <c r="P501" s="110">
        <v>36.336738328452086</v>
      </c>
      <c r="Q501" s="110">
        <v>43.860666523050568</v>
      </c>
    </row>
    <row r="502" spans="15:17" x14ac:dyDescent="0.25">
      <c r="O502" s="109">
        <v>498</v>
      </c>
      <c r="P502" s="110">
        <v>36.378733924920439</v>
      </c>
      <c r="Q502" s="110">
        <v>75.743957546633538</v>
      </c>
    </row>
    <row r="503" spans="15:17" x14ac:dyDescent="0.25">
      <c r="O503" s="109">
        <v>499</v>
      </c>
      <c r="P503" s="110">
        <v>36.46883407508205</v>
      </c>
      <c r="Q503" s="110">
        <v>31.921928872528476</v>
      </c>
    </row>
    <row r="504" spans="15:17" x14ac:dyDescent="0.25">
      <c r="O504" s="109">
        <v>500</v>
      </c>
      <c r="P504" s="110">
        <v>36.46885015079075</v>
      </c>
      <c r="Q504" s="110">
        <v>52.424656550927651</v>
      </c>
    </row>
    <row r="505" spans="15:17" x14ac:dyDescent="0.25">
      <c r="O505" s="109">
        <v>501</v>
      </c>
      <c r="P505" s="110">
        <v>36.471900231170721</v>
      </c>
      <c r="Q505" s="110">
        <v>61.728371914862365</v>
      </c>
    </row>
    <row r="506" spans="15:17" x14ac:dyDescent="0.25">
      <c r="O506" s="109">
        <v>502</v>
      </c>
      <c r="P506" s="110">
        <v>36.542246973968567</v>
      </c>
      <c r="Q506" s="110">
        <v>38.511672348578173</v>
      </c>
    </row>
    <row r="507" spans="15:17" x14ac:dyDescent="0.25">
      <c r="O507" s="109">
        <v>503</v>
      </c>
      <c r="P507" s="110">
        <v>36.585960569225918</v>
      </c>
      <c r="Q507" s="110">
        <v>28.157675223887157</v>
      </c>
    </row>
    <row r="508" spans="15:17" x14ac:dyDescent="0.25">
      <c r="O508" s="109">
        <v>504</v>
      </c>
      <c r="P508" s="110">
        <v>36.623141066782033</v>
      </c>
      <c r="Q508" s="110">
        <v>49.476538288836196</v>
      </c>
    </row>
    <row r="509" spans="15:17" x14ac:dyDescent="0.25">
      <c r="O509" s="109">
        <v>505</v>
      </c>
      <c r="P509" s="110">
        <v>36.64679069031903</v>
      </c>
      <c r="Q509" s="110">
        <v>66.427612068035444</v>
      </c>
    </row>
    <row r="510" spans="15:17" x14ac:dyDescent="0.25">
      <c r="O510" s="109">
        <v>506</v>
      </c>
      <c r="P510" s="110">
        <v>36.677390496173928</v>
      </c>
      <c r="Q510" s="110">
        <v>7.2116231566910081</v>
      </c>
    </row>
    <row r="511" spans="15:17" x14ac:dyDescent="0.25">
      <c r="O511" s="109">
        <v>507</v>
      </c>
      <c r="P511" s="110">
        <v>36.730667543141131</v>
      </c>
      <c r="Q511" s="110">
        <v>44.346259674462559</v>
      </c>
    </row>
    <row r="512" spans="15:17" x14ac:dyDescent="0.25">
      <c r="O512" s="109">
        <v>508</v>
      </c>
      <c r="P512" s="110">
        <v>36.76508754326855</v>
      </c>
      <c r="Q512" s="110">
        <v>51.191646751432174</v>
      </c>
    </row>
    <row r="513" spans="15:17" x14ac:dyDescent="0.25">
      <c r="O513" s="109">
        <v>509</v>
      </c>
      <c r="P513" s="110">
        <v>36.784679761440913</v>
      </c>
      <c r="Q513" s="110">
        <v>54.601814212815171</v>
      </c>
    </row>
    <row r="514" spans="15:17" x14ac:dyDescent="0.25">
      <c r="O514" s="109">
        <v>510</v>
      </c>
      <c r="P514" s="110">
        <v>36.841733418531625</v>
      </c>
      <c r="Q514" s="110">
        <v>52.786066951486447</v>
      </c>
    </row>
    <row r="515" spans="15:17" x14ac:dyDescent="0.25">
      <c r="O515" s="109">
        <v>511</v>
      </c>
      <c r="P515" s="110">
        <v>36.870980182227434</v>
      </c>
      <c r="Q515" s="110">
        <v>27.127250894288782</v>
      </c>
    </row>
    <row r="516" spans="15:17" x14ac:dyDescent="0.25">
      <c r="O516" s="109">
        <v>512</v>
      </c>
      <c r="P516" s="110">
        <v>36.879399138634824</v>
      </c>
      <c r="Q516" s="110">
        <v>14.933236751803841</v>
      </c>
    </row>
    <row r="517" spans="15:17" x14ac:dyDescent="0.25">
      <c r="O517" s="109">
        <v>513</v>
      </c>
      <c r="P517" s="110">
        <v>36.9273906832017</v>
      </c>
      <c r="Q517" s="110">
        <v>47.603703079476986</v>
      </c>
    </row>
    <row r="518" spans="15:17" x14ac:dyDescent="0.25">
      <c r="O518" s="109">
        <v>514</v>
      </c>
      <c r="P518" s="110">
        <v>36.982908258303667</v>
      </c>
      <c r="Q518" s="110">
        <v>64.038636744722453</v>
      </c>
    </row>
    <row r="519" spans="15:17" x14ac:dyDescent="0.25">
      <c r="O519" s="109">
        <v>515</v>
      </c>
      <c r="P519" s="110">
        <v>37.048220323918855</v>
      </c>
      <c r="Q519" s="110">
        <v>33.534789557044427</v>
      </c>
    </row>
    <row r="520" spans="15:17" x14ac:dyDescent="0.25">
      <c r="O520" s="109">
        <v>516</v>
      </c>
      <c r="P520" s="110">
        <v>37.176529067460891</v>
      </c>
      <c r="Q520" s="110">
        <v>43.461216256532559</v>
      </c>
    </row>
    <row r="521" spans="15:17" x14ac:dyDescent="0.25">
      <c r="O521" s="109">
        <v>517</v>
      </c>
      <c r="P521" s="110">
        <v>37.186544063619039</v>
      </c>
      <c r="Q521" s="110">
        <v>73.18537495220329</v>
      </c>
    </row>
    <row r="522" spans="15:17" x14ac:dyDescent="0.25">
      <c r="O522" s="109">
        <v>518</v>
      </c>
      <c r="P522" s="110">
        <v>37.189044406240633</v>
      </c>
      <c r="Q522" s="110">
        <v>75.599405825201075</v>
      </c>
    </row>
    <row r="523" spans="15:17" x14ac:dyDescent="0.25">
      <c r="O523" s="109">
        <v>519</v>
      </c>
      <c r="P523" s="110">
        <v>37.219588276907885</v>
      </c>
      <c r="Q523" s="110">
        <v>2.6945552101915666</v>
      </c>
    </row>
    <row r="524" spans="15:17" x14ac:dyDescent="0.25">
      <c r="O524" s="109">
        <v>520</v>
      </c>
      <c r="P524" s="110">
        <v>37.316735623861121</v>
      </c>
      <c r="Q524" s="110">
        <v>31.846570120427099</v>
      </c>
    </row>
    <row r="525" spans="15:17" x14ac:dyDescent="0.25">
      <c r="O525" s="109">
        <v>521</v>
      </c>
      <c r="P525" s="110">
        <v>37.329653417148322</v>
      </c>
      <c r="Q525" s="110">
        <v>-16.926367694572612</v>
      </c>
    </row>
    <row r="526" spans="15:17" x14ac:dyDescent="0.25">
      <c r="O526" s="109">
        <v>522</v>
      </c>
      <c r="P526" s="110">
        <v>37.337569036315251</v>
      </c>
      <c r="Q526" s="110">
        <v>29.622940559236035</v>
      </c>
    </row>
    <row r="527" spans="15:17" x14ac:dyDescent="0.25">
      <c r="O527" s="109">
        <v>523</v>
      </c>
      <c r="P527" s="110">
        <v>37.40843004357918</v>
      </c>
      <c r="Q527" s="110">
        <v>42.102023392270283</v>
      </c>
    </row>
    <row r="528" spans="15:17" x14ac:dyDescent="0.25">
      <c r="O528" s="109">
        <v>524</v>
      </c>
      <c r="P528" s="110">
        <v>37.419553819263527</v>
      </c>
      <c r="Q528" s="110">
        <v>46.466013976747817</v>
      </c>
    </row>
    <row r="529" spans="15:17" x14ac:dyDescent="0.25">
      <c r="O529" s="109">
        <v>525</v>
      </c>
      <c r="P529" s="110">
        <v>37.50663634136825</v>
      </c>
      <c r="Q529" s="110">
        <v>15.82166944701881</v>
      </c>
    </row>
    <row r="530" spans="15:17" x14ac:dyDescent="0.25">
      <c r="O530" s="109">
        <v>526</v>
      </c>
      <c r="P530" s="110">
        <v>37.563440493952065</v>
      </c>
      <c r="Q530" s="110">
        <v>34.897719589362922</v>
      </c>
    </row>
    <row r="531" spans="15:17" x14ac:dyDescent="0.25">
      <c r="O531" s="109">
        <v>527</v>
      </c>
      <c r="P531" s="110">
        <v>37.668085964278724</v>
      </c>
      <c r="Q531" s="110">
        <v>9.4473151068471815</v>
      </c>
    </row>
    <row r="532" spans="15:17" x14ac:dyDescent="0.25">
      <c r="O532" s="109">
        <v>528</v>
      </c>
      <c r="P532" s="110">
        <v>37.671755410916049</v>
      </c>
      <c r="Q532" s="110">
        <v>78.015391858495406</v>
      </c>
    </row>
    <row r="533" spans="15:17" x14ac:dyDescent="0.25">
      <c r="O533" s="109">
        <v>529</v>
      </c>
      <c r="P533" s="110">
        <v>37.672983596353241</v>
      </c>
      <c r="Q533" s="110">
        <v>9.4518604902559691</v>
      </c>
    </row>
    <row r="534" spans="15:17" x14ac:dyDescent="0.25">
      <c r="O534" s="109">
        <v>530</v>
      </c>
      <c r="P534" s="110">
        <v>37.720833058668283</v>
      </c>
      <c r="Q534" s="110">
        <v>50.839243809049535</v>
      </c>
    </row>
    <row r="535" spans="15:17" x14ac:dyDescent="0.25">
      <c r="O535" s="109">
        <v>531</v>
      </c>
      <c r="P535" s="110">
        <v>37.772924683681858</v>
      </c>
      <c r="Q535" s="110">
        <v>87.036801606126389</v>
      </c>
    </row>
    <row r="536" spans="15:17" x14ac:dyDescent="0.25">
      <c r="O536" s="109">
        <v>532</v>
      </c>
      <c r="P536" s="110">
        <v>37.853226451494827</v>
      </c>
      <c r="Q536" s="110">
        <v>17.475039125663674</v>
      </c>
    </row>
    <row r="537" spans="15:17" x14ac:dyDescent="0.25">
      <c r="O537" s="109">
        <v>533</v>
      </c>
      <c r="P537" s="110">
        <v>37.874679900850587</v>
      </c>
      <c r="Q537" s="110">
        <v>44.792967524818145</v>
      </c>
    </row>
    <row r="538" spans="15:17" x14ac:dyDescent="0.25">
      <c r="O538" s="109">
        <v>534</v>
      </c>
      <c r="P538" s="110">
        <v>37.8793627759405</v>
      </c>
      <c r="Q538" s="110">
        <v>61.588649723013944</v>
      </c>
    </row>
    <row r="539" spans="15:17" x14ac:dyDescent="0.25">
      <c r="O539" s="109">
        <v>535</v>
      </c>
      <c r="P539" s="110">
        <v>37.969692627308731</v>
      </c>
      <c r="Q539" s="110">
        <v>69.283928749586693</v>
      </c>
    </row>
    <row r="540" spans="15:17" x14ac:dyDescent="0.25">
      <c r="O540" s="109">
        <v>536</v>
      </c>
      <c r="P540" s="110">
        <v>38.070641394518205</v>
      </c>
      <c r="Q540" s="110">
        <v>63.155856468103629</v>
      </c>
    </row>
    <row r="541" spans="15:17" x14ac:dyDescent="0.25">
      <c r="O541" s="109">
        <v>537</v>
      </c>
      <c r="P541" s="110">
        <v>38.115539886119642</v>
      </c>
      <c r="Q541" s="110">
        <v>62.308604151224436</v>
      </c>
    </row>
    <row r="542" spans="15:17" x14ac:dyDescent="0.25">
      <c r="O542" s="109">
        <v>538</v>
      </c>
      <c r="P542" s="110">
        <v>38.142856425721092</v>
      </c>
      <c r="Q542" s="110">
        <v>25.987401165533164</v>
      </c>
    </row>
    <row r="543" spans="15:17" x14ac:dyDescent="0.25">
      <c r="O543" s="109">
        <v>539</v>
      </c>
      <c r="P543" s="110">
        <v>38.14936832194428</v>
      </c>
      <c r="Q543" s="110">
        <v>33.32986227085167</v>
      </c>
    </row>
    <row r="544" spans="15:17" x14ac:dyDescent="0.25">
      <c r="O544" s="109">
        <v>540</v>
      </c>
      <c r="P544" s="110">
        <v>38.153761577118303</v>
      </c>
      <c r="Q544" s="110">
        <v>22.974812543898178</v>
      </c>
    </row>
    <row r="545" spans="15:17" x14ac:dyDescent="0.25">
      <c r="O545" s="109">
        <v>541</v>
      </c>
      <c r="P545" s="110">
        <v>38.158182388973543</v>
      </c>
      <c r="Q545" s="110">
        <v>47.548134448265941</v>
      </c>
    </row>
    <row r="546" spans="15:17" x14ac:dyDescent="0.25">
      <c r="O546" s="109">
        <v>542</v>
      </c>
      <c r="P546" s="110">
        <v>38.183088899194878</v>
      </c>
      <c r="Q546" s="110">
        <v>5.757024447435545</v>
      </c>
    </row>
    <row r="547" spans="15:17" x14ac:dyDescent="0.25">
      <c r="O547" s="109">
        <v>543</v>
      </c>
      <c r="P547" s="110">
        <v>38.218179372816699</v>
      </c>
      <c r="Q547" s="110">
        <v>17.922111126880985</v>
      </c>
    </row>
    <row r="548" spans="15:17" x14ac:dyDescent="0.25">
      <c r="O548" s="109">
        <v>544</v>
      </c>
      <c r="P548" s="110">
        <v>38.22111535854112</v>
      </c>
      <c r="Q548" s="110">
        <v>77.373132115522964</v>
      </c>
    </row>
    <row r="549" spans="15:17" x14ac:dyDescent="0.25">
      <c r="O549" s="109">
        <v>545</v>
      </c>
      <c r="P549" s="110">
        <v>38.277735188498099</v>
      </c>
      <c r="Q549" s="110">
        <v>0.82680439557882579</v>
      </c>
    </row>
    <row r="550" spans="15:17" x14ac:dyDescent="0.25">
      <c r="O550" s="109">
        <v>546</v>
      </c>
      <c r="P550" s="110">
        <v>38.287507260089704</v>
      </c>
      <c r="Q550" s="110">
        <v>42.664476194056888</v>
      </c>
    </row>
    <row r="551" spans="15:17" x14ac:dyDescent="0.25">
      <c r="O551" s="109">
        <v>547</v>
      </c>
      <c r="P551" s="110">
        <v>38.30591024104185</v>
      </c>
      <c r="Q551" s="110">
        <v>4.7370244474355516</v>
      </c>
    </row>
    <row r="552" spans="15:17" x14ac:dyDescent="0.25">
      <c r="O552" s="109">
        <v>548</v>
      </c>
      <c r="P552" s="110">
        <v>38.354263883220135</v>
      </c>
      <c r="Q552" s="110">
        <v>58.719781087100813</v>
      </c>
    </row>
    <row r="553" spans="15:17" x14ac:dyDescent="0.25">
      <c r="O553" s="109">
        <v>549</v>
      </c>
      <c r="P553" s="110">
        <v>38.372069505402344</v>
      </c>
      <c r="Q553" s="110">
        <v>59.139820838116606</v>
      </c>
    </row>
    <row r="554" spans="15:17" x14ac:dyDescent="0.25">
      <c r="O554" s="109">
        <v>550</v>
      </c>
      <c r="P554" s="110">
        <v>38.376881495358148</v>
      </c>
      <c r="Q554" s="110">
        <v>71.176753925079225</v>
      </c>
    </row>
    <row r="555" spans="15:17" x14ac:dyDescent="0.25">
      <c r="O555" s="109">
        <v>551</v>
      </c>
      <c r="P555" s="110">
        <v>38.401566755951237</v>
      </c>
      <c r="Q555" s="110">
        <v>17.917867825001689</v>
      </c>
    </row>
    <row r="556" spans="15:17" x14ac:dyDescent="0.25">
      <c r="O556" s="109">
        <v>552</v>
      </c>
      <c r="P556" s="110">
        <v>38.411482453046901</v>
      </c>
      <c r="Q556" s="110">
        <v>28.534419461207673</v>
      </c>
    </row>
    <row r="557" spans="15:17" x14ac:dyDescent="0.25">
      <c r="O557" s="109">
        <v>553</v>
      </c>
      <c r="P557" s="110">
        <v>38.41860672077739</v>
      </c>
      <c r="Q557" s="110">
        <v>31.954311104725615</v>
      </c>
    </row>
    <row r="558" spans="15:17" x14ac:dyDescent="0.25">
      <c r="O558" s="109">
        <v>554</v>
      </c>
      <c r="P558" s="110">
        <v>38.520588670675323</v>
      </c>
      <c r="Q558" s="110">
        <v>29.273134543071649</v>
      </c>
    </row>
    <row r="559" spans="15:17" x14ac:dyDescent="0.25">
      <c r="O559" s="109">
        <v>555</v>
      </c>
      <c r="P559" s="110">
        <v>38.595838437753834</v>
      </c>
      <c r="Q559" s="110">
        <v>20.94481254389817</v>
      </c>
    </row>
    <row r="560" spans="15:17" x14ac:dyDescent="0.25">
      <c r="O560" s="109">
        <v>556</v>
      </c>
      <c r="P560" s="110">
        <v>38.672833474328172</v>
      </c>
      <c r="Q560" s="110">
        <v>13.68911082142044</v>
      </c>
    </row>
    <row r="561" spans="15:17" x14ac:dyDescent="0.25">
      <c r="O561" s="109">
        <v>557</v>
      </c>
      <c r="P561" s="110">
        <v>38.688593312650177</v>
      </c>
      <c r="Q561" s="110">
        <v>57.216518588978886</v>
      </c>
    </row>
    <row r="562" spans="15:17" x14ac:dyDescent="0.25">
      <c r="O562" s="109">
        <v>558</v>
      </c>
      <c r="P562" s="110">
        <v>38.699388970787531</v>
      </c>
      <c r="Q562" s="110">
        <v>11.300664110442884</v>
      </c>
    </row>
    <row r="563" spans="15:17" x14ac:dyDescent="0.25">
      <c r="O563" s="109">
        <v>559</v>
      </c>
      <c r="P563" s="110">
        <v>38.74532707757794</v>
      </c>
      <c r="Q563" s="110">
        <v>15.583294544618067</v>
      </c>
    </row>
    <row r="564" spans="15:17" x14ac:dyDescent="0.25">
      <c r="O564" s="109">
        <v>560</v>
      </c>
      <c r="P564" s="110">
        <v>38.784417112788049</v>
      </c>
      <c r="Q564" s="110">
        <v>27.161601745938839</v>
      </c>
    </row>
    <row r="565" spans="15:17" x14ac:dyDescent="0.25">
      <c r="O565" s="109">
        <v>561</v>
      </c>
      <c r="P565" s="110">
        <v>38.80541204902304</v>
      </c>
      <c r="Q565" s="110">
        <v>34.281067118103003</v>
      </c>
    </row>
    <row r="566" spans="15:17" x14ac:dyDescent="0.25">
      <c r="O566" s="109">
        <v>562</v>
      </c>
      <c r="P566" s="110">
        <v>38.882522682999188</v>
      </c>
      <c r="Q566" s="110">
        <v>60.953353702063922</v>
      </c>
    </row>
    <row r="567" spans="15:17" x14ac:dyDescent="0.25">
      <c r="O567" s="109">
        <v>563</v>
      </c>
      <c r="P567" s="110">
        <v>38.884030548369189</v>
      </c>
      <c r="Q567" s="110">
        <v>5.8770244474355442</v>
      </c>
    </row>
    <row r="568" spans="15:17" x14ac:dyDescent="0.25">
      <c r="O568" s="109">
        <v>564</v>
      </c>
      <c r="P568" s="110">
        <v>38.940850680949126</v>
      </c>
      <c r="Q568" s="110">
        <v>52.242574218890212</v>
      </c>
    </row>
    <row r="569" spans="15:17" x14ac:dyDescent="0.25">
      <c r="O569" s="109">
        <v>565</v>
      </c>
      <c r="P569" s="110">
        <v>38.950787342536124</v>
      </c>
      <c r="Q569" s="110">
        <v>-3.3022037533787838</v>
      </c>
    </row>
    <row r="570" spans="15:17" x14ac:dyDescent="0.25">
      <c r="O570" s="109">
        <v>566</v>
      </c>
      <c r="P570" s="110">
        <v>39.007485506696433</v>
      </c>
      <c r="Q570" s="110">
        <v>68.985573425303457</v>
      </c>
    </row>
    <row r="571" spans="15:17" x14ac:dyDescent="0.25">
      <c r="O571" s="109">
        <v>567</v>
      </c>
      <c r="P571" s="110">
        <v>39.09872297865887</v>
      </c>
      <c r="Q571" s="110">
        <v>4.1970244474355551</v>
      </c>
    </row>
    <row r="572" spans="15:17" x14ac:dyDescent="0.25">
      <c r="O572" s="109">
        <v>568</v>
      </c>
      <c r="P572" s="110">
        <v>39.179286432376337</v>
      </c>
      <c r="Q572" s="110">
        <v>71.937695421728023</v>
      </c>
    </row>
    <row r="573" spans="15:17" x14ac:dyDescent="0.25">
      <c r="O573" s="109">
        <v>569</v>
      </c>
      <c r="P573" s="110">
        <v>39.282391419203407</v>
      </c>
      <c r="Q573" s="110">
        <v>48.125499100066861</v>
      </c>
    </row>
    <row r="574" spans="15:17" x14ac:dyDescent="0.25">
      <c r="O574" s="109">
        <v>570</v>
      </c>
      <c r="P574" s="110">
        <v>39.287532116332507</v>
      </c>
      <c r="Q574" s="110">
        <v>29.031676512452165</v>
      </c>
    </row>
    <row r="575" spans="15:17" x14ac:dyDescent="0.25">
      <c r="O575" s="109">
        <v>571</v>
      </c>
      <c r="P575" s="110">
        <v>39.332704783542816</v>
      </c>
      <c r="Q575" s="110">
        <v>-55.263328626227775</v>
      </c>
    </row>
    <row r="576" spans="15:17" x14ac:dyDescent="0.25">
      <c r="O576" s="109">
        <v>572</v>
      </c>
      <c r="P576" s="110">
        <v>39.353812660051631</v>
      </c>
      <c r="Q576" s="110">
        <v>50.04483703622769</v>
      </c>
    </row>
    <row r="577" spans="15:17" x14ac:dyDescent="0.25">
      <c r="O577" s="109">
        <v>573</v>
      </c>
      <c r="P577" s="110">
        <v>39.487403221334375</v>
      </c>
      <c r="Q577" s="110">
        <v>79.644695409346866</v>
      </c>
    </row>
    <row r="578" spans="15:17" x14ac:dyDescent="0.25">
      <c r="O578" s="109">
        <v>574</v>
      </c>
      <c r="P578" s="110">
        <v>39.501856804420783</v>
      </c>
      <c r="Q578" s="110">
        <v>20.524812543898168</v>
      </c>
    </row>
    <row r="579" spans="15:17" x14ac:dyDescent="0.25">
      <c r="O579" s="109">
        <v>575</v>
      </c>
      <c r="P579" s="110">
        <v>39.511571403316083</v>
      </c>
      <c r="Q579" s="110">
        <v>30.595272111668979</v>
      </c>
    </row>
    <row r="580" spans="15:17" x14ac:dyDescent="0.25">
      <c r="O580" s="109">
        <v>576</v>
      </c>
      <c r="P580" s="110">
        <v>39.515927484843687</v>
      </c>
      <c r="Q580" s="110">
        <v>0.96644408330428178</v>
      </c>
    </row>
    <row r="581" spans="15:17" x14ac:dyDescent="0.25">
      <c r="O581" s="109">
        <v>577</v>
      </c>
      <c r="P581" s="110">
        <v>39.593026725934429</v>
      </c>
      <c r="Q581" s="110">
        <v>35.969055552706479</v>
      </c>
    </row>
    <row r="582" spans="15:17" x14ac:dyDescent="0.25">
      <c r="O582" s="109">
        <v>578</v>
      </c>
      <c r="P582" s="110">
        <v>39.64621476734051</v>
      </c>
      <c r="Q582" s="110">
        <v>-21.213467377686541</v>
      </c>
    </row>
    <row r="583" spans="15:17" x14ac:dyDescent="0.25">
      <c r="O583" s="109">
        <v>579</v>
      </c>
      <c r="P583" s="110">
        <v>39.669651711011156</v>
      </c>
      <c r="Q583" s="110">
        <v>34.442848119913933</v>
      </c>
    </row>
    <row r="584" spans="15:17" x14ac:dyDescent="0.25">
      <c r="O584" s="109">
        <v>580</v>
      </c>
      <c r="P584" s="110">
        <v>39.685015766007197</v>
      </c>
      <c r="Q584" s="110">
        <v>43.941624810704589</v>
      </c>
    </row>
    <row r="585" spans="15:17" x14ac:dyDescent="0.25">
      <c r="O585" s="109">
        <v>581</v>
      </c>
      <c r="P585" s="110">
        <v>39.834490047772022</v>
      </c>
      <c r="Q585" s="110">
        <v>3.0148874531648353</v>
      </c>
    </row>
    <row r="586" spans="15:17" x14ac:dyDescent="0.25">
      <c r="O586" s="109">
        <v>582</v>
      </c>
      <c r="P586" s="110">
        <v>39.836128746740897</v>
      </c>
      <c r="Q586" s="110">
        <v>4.4970244474355532</v>
      </c>
    </row>
    <row r="587" spans="15:17" x14ac:dyDescent="0.25">
      <c r="O587" s="109">
        <v>583</v>
      </c>
      <c r="P587" s="110">
        <v>39.870024245889319</v>
      </c>
      <c r="Q587" s="110">
        <v>43.18820476373638</v>
      </c>
    </row>
    <row r="588" spans="15:17" x14ac:dyDescent="0.25">
      <c r="O588" s="109">
        <v>584</v>
      </c>
      <c r="P588" s="110">
        <v>39.91597502224127</v>
      </c>
      <c r="Q588" s="110">
        <v>59.126847347435849</v>
      </c>
    </row>
    <row r="589" spans="15:17" x14ac:dyDescent="0.25">
      <c r="O589" s="109">
        <v>585</v>
      </c>
      <c r="P589" s="110">
        <v>39.957192003500587</v>
      </c>
      <c r="Q589" s="110">
        <v>9.3047987026220014</v>
      </c>
    </row>
    <row r="590" spans="15:17" x14ac:dyDescent="0.25">
      <c r="O590" s="109">
        <v>586</v>
      </c>
      <c r="P590" s="110">
        <v>40.065373517469141</v>
      </c>
      <c r="Q590" s="110">
        <v>56.279137856685466</v>
      </c>
    </row>
    <row r="591" spans="15:17" x14ac:dyDescent="0.25">
      <c r="O591" s="109">
        <v>587</v>
      </c>
      <c r="P591" s="110">
        <v>40.071057490536511</v>
      </c>
      <c r="Q591" s="110">
        <v>60.832332411760241</v>
      </c>
    </row>
    <row r="592" spans="15:17" x14ac:dyDescent="0.25">
      <c r="O592" s="109">
        <v>588</v>
      </c>
      <c r="P592" s="110">
        <v>40.093700066159478</v>
      </c>
      <c r="Q592" s="110">
        <v>31.692135244344041</v>
      </c>
    </row>
    <row r="593" spans="15:17" x14ac:dyDescent="0.25">
      <c r="O593" s="109">
        <v>589</v>
      </c>
      <c r="P593" s="110">
        <v>40.114034493853637</v>
      </c>
      <c r="Q593" s="110">
        <v>32.064019278009376</v>
      </c>
    </row>
    <row r="594" spans="15:17" x14ac:dyDescent="0.25">
      <c r="O594" s="109">
        <v>590</v>
      </c>
      <c r="P594" s="110">
        <v>40.201761358650543</v>
      </c>
      <c r="Q594" s="110">
        <v>32.926080338170003</v>
      </c>
    </row>
    <row r="595" spans="15:17" x14ac:dyDescent="0.25">
      <c r="O595" s="109">
        <v>591</v>
      </c>
      <c r="P595" s="110">
        <v>40.225080085094667</v>
      </c>
      <c r="Q595" s="110">
        <v>33.081452622840033</v>
      </c>
    </row>
    <row r="596" spans="15:17" x14ac:dyDescent="0.25">
      <c r="O596" s="109">
        <v>592</v>
      </c>
      <c r="P596" s="110">
        <v>40.242663873247857</v>
      </c>
      <c r="Q596" s="110">
        <v>65.58548310264959</v>
      </c>
    </row>
    <row r="597" spans="15:17" x14ac:dyDescent="0.25">
      <c r="O597" s="109">
        <v>593</v>
      </c>
      <c r="P597" s="110">
        <v>40.253178974695572</v>
      </c>
      <c r="Q597" s="110">
        <v>-26.356753158224265</v>
      </c>
    </row>
    <row r="598" spans="15:17" x14ac:dyDescent="0.25">
      <c r="O598" s="109">
        <v>594</v>
      </c>
      <c r="P598" s="110">
        <v>40.352850455547006</v>
      </c>
      <c r="Q598" s="110">
        <v>71.522965730284739</v>
      </c>
    </row>
    <row r="599" spans="15:17" x14ac:dyDescent="0.25">
      <c r="O599" s="109">
        <v>595</v>
      </c>
      <c r="P599" s="110">
        <v>40.571954719627229</v>
      </c>
      <c r="Q599" s="110">
        <v>33.176308016049475</v>
      </c>
    </row>
    <row r="600" spans="15:17" x14ac:dyDescent="0.25">
      <c r="O600" s="109">
        <v>596</v>
      </c>
      <c r="P600" s="110">
        <v>40.716390109431039</v>
      </c>
      <c r="Q600" s="110">
        <v>38.091483078722781</v>
      </c>
    </row>
    <row r="601" spans="15:17" x14ac:dyDescent="0.25">
      <c r="O601" s="109">
        <v>597</v>
      </c>
      <c r="P601" s="110">
        <v>40.72390945621963</v>
      </c>
      <c r="Q601" s="110">
        <v>48.864289199653896</v>
      </c>
    </row>
    <row r="602" spans="15:17" x14ac:dyDescent="0.25">
      <c r="O602" s="109">
        <v>598</v>
      </c>
      <c r="P602" s="110">
        <v>40.753685267481373</v>
      </c>
      <c r="Q602" s="110">
        <v>49.684957669846177</v>
      </c>
    </row>
    <row r="603" spans="15:17" x14ac:dyDescent="0.25">
      <c r="O603" s="109">
        <v>599</v>
      </c>
      <c r="P603" s="110">
        <v>40.775127304663442</v>
      </c>
      <c r="Q603" s="110">
        <v>62.455004842825758</v>
      </c>
    </row>
    <row r="604" spans="15:17" x14ac:dyDescent="0.25">
      <c r="O604" s="109">
        <v>600</v>
      </c>
      <c r="P604" s="110">
        <v>40.820779730608407</v>
      </c>
      <c r="Q604" s="110">
        <v>65.221428406609249</v>
      </c>
    </row>
    <row r="605" spans="15:17" x14ac:dyDescent="0.25">
      <c r="O605" s="109">
        <v>601</v>
      </c>
      <c r="P605" s="110">
        <v>40.820906631068354</v>
      </c>
      <c r="Q605" s="110">
        <v>37.070340175515852</v>
      </c>
    </row>
    <row r="606" spans="15:17" x14ac:dyDescent="0.25">
      <c r="O606" s="109">
        <v>602</v>
      </c>
      <c r="P606" s="110">
        <v>40.845786982737593</v>
      </c>
      <c r="Q606" s="110">
        <v>64.418270248681409</v>
      </c>
    </row>
    <row r="607" spans="15:17" x14ac:dyDescent="0.25">
      <c r="O607" s="109">
        <v>603</v>
      </c>
      <c r="P607" s="110">
        <v>40.902254768104449</v>
      </c>
      <c r="Q607" s="110">
        <v>5.6970244474355454</v>
      </c>
    </row>
    <row r="608" spans="15:17" x14ac:dyDescent="0.25">
      <c r="O608" s="109">
        <v>604</v>
      </c>
      <c r="P608" s="110">
        <v>40.961984444859461</v>
      </c>
      <c r="Q608" s="110">
        <v>19.964812543898166</v>
      </c>
    </row>
    <row r="609" spans="15:17" x14ac:dyDescent="0.25">
      <c r="O609" s="109">
        <v>605</v>
      </c>
      <c r="P609" s="110">
        <v>41.046981315819245</v>
      </c>
      <c r="Q609" s="110">
        <v>3.9570244474355567</v>
      </c>
    </row>
    <row r="610" spans="15:17" x14ac:dyDescent="0.25">
      <c r="O610" s="109">
        <v>606</v>
      </c>
      <c r="P610" s="110">
        <v>41.063224486725161</v>
      </c>
      <c r="Q610" s="110">
        <v>25.586986787369469</v>
      </c>
    </row>
    <row r="611" spans="15:17" x14ac:dyDescent="0.25">
      <c r="O611" s="109">
        <v>607</v>
      </c>
      <c r="P611" s="110">
        <v>41.137544545902962</v>
      </c>
      <c r="Q611" s="110">
        <v>28.019530347855273</v>
      </c>
    </row>
    <row r="612" spans="15:17" x14ac:dyDescent="0.25">
      <c r="O612" s="109">
        <v>608</v>
      </c>
      <c r="P612" s="110">
        <v>41.209925254444173</v>
      </c>
      <c r="Q612" s="110">
        <v>37.448021206266105</v>
      </c>
    </row>
    <row r="613" spans="15:17" x14ac:dyDescent="0.25">
      <c r="O613" s="109">
        <v>609</v>
      </c>
      <c r="P613" s="110">
        <v>41.211784587907232</v>
      </c>
      <c r="Q613" s="110">
        <v>59.751510124259767</v>
      </c>
    </row>
    <row r="614" spans="15:17" x14ac:dyDescent="0.25">
      <c r="O614" s="109">
        <v>610</v>
      </c>
      <c r="P614" s="110">
        <v>41.258536569509211</v>
      </c>
      <c r="Q614" s="110">
        <v>34.278202615771498</v>
      </c>
    </row>
    <row r="615" spans="15:17" x14ac:dyDescent="0.25">
      <c r="O615" s="109">
        <v>611</v>
      </c>
      <c r="P615" s="110">
        <v>41.275785475591938</v>
      </c>
      <c r="Q615" s="110">
        <v>5.9970244474355434</v>
      </c>
    </row>
    <row r="616" spans="15:17" x14ac:dyDescent="0.25">
      <c r="O616" s="109">
        <v>612</v>
      </c>
      <c r="P616" s="110">
        <v>41.302608751271613</v>
      </c>
      <c r="Q616" s="110">
        <v>4.9770244474355501</v>
      </c>
    </row>
    <row r="617" spans="15:17" x14ac:dyDescent="0.25">
      <c r="O617" s="109">
        <v>613</v>
      </c>
      <c r="P617" s="110">
        <v>41.303987769651826</v>
      </c>
      <c r="Q617" s="110">
        <v>47.392740927279434</v>
      </c>
    </row>
    <row r="618" spans="15:17" x14ac:dyDescent="0.25">
      <c r="O618" s="109">
        <v>614</v>
      </c>
      <c r="P618" s="110">
        <v>41.325104573286715</v>
      </c>
      <c r="Q618" s="110">
        <v>32.263899169914431</v>
      </c>
    </row>
    <row r="619" spans="15:17" x14ac:dyDescent="0.25">
      <c r="O619" s="109">
        <v>615</v>
      </c>
      <c r="P619" s="110">
        <v>41.339033540522365</v>
      </c>
      <c r="Q619" s="110">
        <v>53.950026581844355</v>
      </c>
    </row>
    <row r="620" spans="15:17" x14ac:dyDescent="0.25">
      <c r="O620" s="109">
        <v>616</v>
      </c>
      <c r="P620" s="110">
        <v>41.396265655147836</v>
      </c>
      <c r="Q620" s="110">
        <v>63.431496885482545</v>
      </c>
    </row>
    <row r="621" spans="15:17" x14ac:dyDescent="0.25">
      <c r="O621" s="109">
        <v>617</v>
      </c>
      <c r="P621" s="110">
        <v>41.430733523928311</v>
      </c>
      <c r="Q621" s="110">
        <v>53.288243066651056</v>
      </c>
    </row>
    <row r="622" spans="15:17" x14ac:dyDescent="0.25">
      <c r="O622" s="109">
        <v>618</v>
      </c>
      <c r="P622" s="110">
        <v>41.460233970150256</v>
      </c>
      <c r="Q622" s="110">
        <v>54.55624118070854</v>
      </c>
    </row>
    <row r="623" spans="15:17" x14ac:dyDescent="0.25">
      <c r="O623" s="109">
        <v>619</v>
      </c>
      <c r="P623" s="110">
        <v>41.464642132160904</v>
      </c>
      <c r="Q623" s="110">
        <v>50.28570199827962</v>
      </c>
    </row>
    <row r="624" spans="15:17" x14ac:dyDescent="0.25">
      <c r="O624" s="109">
        <v>620</v>
      </c>
      <c r="P624" s="110">
        <v>41.533490149581233</v>
      </c>
      <c r="Q624" s="110">
        <v>56.25425229875308</v>
      </c>
    </row>
    <row r="625" spans="15:17" x14ac:dyDescent="0.25">
      <c r="O625" s="109">
        <v>621</v>
      </c>
      <c r="P625" s="110">
        <v>41.561395377871399</v>
      </c>
      <c r="Q625" s="110">
        <v>42.595561679454619</v>
      </c>
    </row>
    <row r="626" spans="15:17" x14ac:dyDescent="0.25">
      <c r="O626" s="109">
        <v>622</v>
      </c>
      <c r="P626" s="110">
        <v>41.604819748992881</v>
      </c>
      <c r="Q626" s="110">
        <v>29.684090087746345</v>
      </c>
    </row>
    <row r="627" spans="15:17" x14ac:dyDescent="0.25">
      <c r="O627" s="109">
        <v>623</v>
      </c>
      <c r="P627" s="110">
        <v>41.649007736322545</v>
      </c>
      <c r="Q627" s="110">
        <v>63.63809584547672</v>
      </c>
    </row>
    <row r="628" spans="15:17" x14ac:dyDescent="0.25">
      <c r="O628" s="109">
        <v>624</v>
      </c>
      <c r="P628" s="110">
        <v>41.656027272749405</v>
      </c>
      <c r="Q628" s="110">
        <v>39.055651090616777</v>
      </c>
    </row>
    <row r="629" spans="15:17" x14ac:dyDescent="0.25">
      <c r="O629" s="109">
        <v>625</v>
      </c>
      <c r="P629" s="110">
        <v>41.669317539523028</v>
      </c>
      <c r="Q629" s="110">
        <v>4.377024447435554</v>
      </c>
    </row>
    <row r="630" spans="15:17" x14ac:dyDescent="0.25">
      <c r="O630" s="109">
        <v>626</v>
      </c>
      <c r="P630" s="110">
        <v>41.75865595384041</v>
      </c>
      <c r="Q630" s="110">
        <v>29.165347595685184</v>
      </c>
    </row>
    <row r="631" spans="15:17" x14ac:dyDescent="0.25">
      <c r="O631" s="109">
        <v>627</v>
      </c>
      <c r="P631" s="110">
        <v>41.766154510849425</v>
      </c>
      <c r="Q631" s="110">
        <v>16.261486876631285</v>
      </c>
    </row>
    <row r="632" spans="15:17" x14ac:dyDescent="0.25">
      <c r="O632" s="109">
        <v>628</v>
      </c>
      <c r="P632" s="110">
        <v>41.811024466093961</v>
      </c>
      <c r="Q632" s="110">
        <v>23.184812543898179</v>
      </c>
    </row>
    <row r="633" spans="15:17" x14ac:dyDescent="0.25">
      <c r="O633" s="109">
        <v>629</v>
      </c>
      <c r="P633" s="110">
        <v>41.898493407581213</v>
      </c>
      <c r="Q633" s="110">
        <v>40.49780472040743</v>
      </c>
    </row>
    <row r="634" spans="15:17" x14ac:dyDescent="0.25">
      <c r="O634" s="109">
        <v>630</v>
      </c>
      <c r="P634" s="110">
        <v>41.908354084665838</v>
      </c>
      <c r="Q634" s="110">
        <v>68.176553202036729</v>
      </c>
    </row>
    <row r="635" spans="15:17" x14ac:dyDescent="0.25">
      <c r="O635" s="109">
        <v>631</v>
      </c>
      <c r="P635" s="110">
        <v>41.908866862774822</v>
      </c>
      <c r="Q635" s="110">
        <v>47.60014257768735</v>
      </c>
    </row>
    <row r="636" spans="15:17" x14ac:dyDescent="0.25">
      <c r="O636" s="109">
        <v>632</v>
      </c>
      <c r="P636" s="110">
        <v>41.938902242811274</v>
      </c>
      <c r="Q636" s="110">
        <v>39.106397295015519</v>
      </c>
    </row>
    <row r="637" spans="15:17" x14ac:dyDescent="0.25">
      <c r="O637" s="109">
        <v>633</v>
      </c>
      <c r="P637" s="110">
        <v>42.043210822666758</v>
      </c>
      <c r="Q637" s="110">
        <v>56.513045393421123</v>
      </c>
    </row>
    <row r="638" spans="15:17" x14ac:dyDescent="0.25">
      <c r="O638" s="109">
        <v>634</v>
      </c>
      <c r="P638" s="110">
        <v>42.046326001955485</v>
      </c>
      <c r="Q638" s="110">
        <v>7.8785991681998535</v>
      </c>
    </row>
    <row r="639" spans="15:17" x14ac:dyDescent="0.25">
      <c r="O639" s="109">
        <v>635</v>
      </c>
      <c r="P639" s="110">
        <v>42.09786977460697</v>
      </c>
      <c r="Q639" s="110">
        <v>23.254812543898179</v>
      </c>
    </row>
    <row r="640" spans="15:17" x14ac:dyDescent="0.25">
      <c r="O640" s="109">
        <v>636</v>
      </c>
      <c r="P640" s="110">
        <v>42.098548192407911</v>
      </c>
      <c r="Q640" s="110">
        <v>31.645562741748858</v>
      </c>
    </row>
    <row r="641" spans="15:17" x14ac:dyDescent="0.25">
      <c r="O641" s="109">
        <v>637</v>
      </c>
      <c r="P641" s="110">
        <v>42.104180824166598</v>
      </c>
      <c r="Q641" s="110">
        <v>36.422843908569959</v>
      </c>
    </row>
    <row r="642" spans="15:17" x14ac:dyDescent="0.25">
      <c r="O642" s="109">
        <v>638</v>
      </c>
      <c r="P642" s="110">
        <v>42.122998395681741</v>
      </c>
      <c r="Q642" s="110">
        <v>47.28757113079871</v>
      </c>
    </row>
    <row r="643" spans="15:17" x14ac:dyDescent="0.25">
      <c r="O643" s="109">
        <v>639</v>
      </c>
      <c r="P643" s="110">
        <v>42.156987190921285</v>
      </c>
      <c r="Q643" s="110">
        <v>57.510751058206246</v>
      </c>
    </row>
    <row r="644" spans="15:17" x14ac:dyDescent="0.25">
      <c r="O644" s="109">
        <v>640</v>
      </c>
      <c r="P644" s="110">
        <v>42.310532568589728</v>
      </c>
      <c r="Q644" s="110">
        <v>74.061672485275764</v>
      </c>
    </row>
    <row r="645" spans="15:17" x14ac:dyDescent="0.25">
      <c r="O645" s="109">
        <v>641</v>
      </c>
      <c r="P645" s="110">
        <v>42.332126159928251</v>
      </c>
      <c r="Q645" s="110">
        <v>38.316061772901364</v>
      </c>
    </row>
    <row r="646" spans="15:17" x14ac:dyDescent="0.25">
      <c r="O646" s="109">
        <v>642</v>
      </c>
      <c r="P646" s="110">
        <v>42.377598498762232</v>
      </c>
      <c r="Q646" s="110">
        <v>50.927847016187386</v>
      </c>
    </row>
    <row r="647" spans="15:17" x14ac:dyDescent="0.25">
      <c r="O647" s="109">
        <v>643</v>
      </c>
      <c r="P647" s="110">
        <v>42.402506899534977</v>
      </c>
      <c r="Q647" s="110">
        <v>17.506538341504456</v>
      </c>
    </row>
    <row r="648" spans="15:17" x14ac:dyDescent="0.25">
      <c r="O648" s="109">
        <v>644</v>
      </c>
      <c r="P648" s="110">
        <v>42.429423542133215</v>
      </c>
      <c r="Q648" s="110">
        <v>41.133534448090884</v>
      </c>
    </row>
    <row r="649" spans="15:17" x14ac:dyDescent="0.25">
      <c r="O649" s="109">
        <v>645</v>
      </c>
      <c r="P649" s="110">
        <v>42.53858827036089</v>
      </c>
      <c r="Q649" s="110">
        <v>81.348359216403793</v>
      </c>
    </row>
    <row r="650" spans="15:17" x14ac:dyDescent="0.25">
      <c r="O650" s="109">
        <v>646</v>
      </c>
      <c r="P650" s="110">
        <v>42.641403274770447</v>
      </c>
      <c r="Q650" s="110">
        <v>31.960411276522414</v>
      </c>
    </row>
    <row r="651" spans="15:17" x14ac:dyDescent="0.25">
      <c r="O651" s="109">
        <v>647</v>
      </c>
      <c r="P651" s="110">
        <v>42.735382546189932</v>
      </c>
      <c r="Q651" s="110">
        <v>41.758750717606105</v>
      </c>
    </row>
    <row r="652" spans="15:17" x14ac:dyDescent="0.25">
      <c r="O652" s="109">
        <v>648</v>
      </c>
      <c r="P652" s="110">
        <v>42.75196803522995</v>
      </c>
      <c r="Q652" s="110">
        <v>33.112473633826795</v>
      </c>
    </row>
    <row r="653" spans="15:17" x14ac:dyDescent="0.25">
      <c r="O653" s="109">
        <v>649</v>
      </c>
      <c r="P653" s="110">
        <v>42.829387226351756</v>
      </c>
      <c r="Q653" s="110">
        <v>54.324977761310208</v>
      </c>
    </row>
    <row r="654" spans="15:17" x14ac:dyDescent="0.25">
      <c r="O654" s="109">
        <v>650</v>
      </c>
      <c r="P654" s="110">
        <v>42.831921646440314</v>
      </c>
      <c r="Q654" s="110">
        <v>59.943849864421857</v>
      </c>
    </row>
    <row r="655" spans="15:17" x14ac:dyDescent="0.25">
      <c r="O655" s="109">
        <v>651</v>
      </c>
      <c r="P655" s="110">
        <v>42.975292927723714</v>
      </c>
      <c r="Q655" s="110">
        <v>0.34391637370384487</v>
      </c>
    </row>
    <row r="656" spans="15:17" x14ac:dyDescent="0.25">
      <c r="O656" s="109">
        <v>652</v>
      </c>
      <c r="P656" s="110">
        <v>42.985358002408901</v>
      </c>
      <c r="Q656" s="110">
        <v>33.262976544279816</v>
      </c>
    </row>
    <row r="657" spans="15:17" x14ac:dyDescent="0.25">
      <c r="O657" s="109">
        <v>653</v>
      </c>
      <c r="P657" s="110">
        <v>43.06598874025552</v>
      </c>
      <c r="Q657" s="110">
        <v>39.32932728923889</v>
      </c>
    </row>
    <row r="658" spans="15:17" x14ac:dyDescent="0.25">
      <c r="O658" s="109">
        <v>654</v>
      </c>
      <c r="P658" s="110">
        <v>43.06763045765728</v>
      </c>
      <c r="Q658" s="110">
        <v>48.708051380302578</v>
      </c>
    </row>
    <row r="659" spans="15:17" x14ac:dyDescent="0.25">
      <c r="O659" s="109">
        <v>655</v>
      </c>
      <c r="P659" s="110">
        <v>43.076564138803981</v>
      </c>
      <c r="Q659" s="110">
        <v>21.434812543898172</v>
      </c>
    </row>
    <row r="660" spans="15:17" x14ac:dyDescent="0.25">
      <c r="O660" s="109">
        <v>656</v>
      </c>
      <c r="P660" s="110">
        <v>43.110378074891969</v>
      </c>
      <c r="Q660" s="110">
        <v>57.373185876373071</v>
      </c>
    </row>
    <row r="661" spans="15:17" x14ac:dyDescent="0.25">
      <c r="O661" s="109">
        <v>657</v>
      </c>
      <c r="P661" s="110">
        <v>43.138253907870194</v>
      </c>
      <c r="Q661" s="110">
        <v>62.787859896467282</v>
      </c>
    </row>
    <row r="662" spans="15:17" x14ac:dyDescent="0.25">
      <c r="O662" s="109">
        <v>658</v>
      </c>
      <c r="P662" s="110">
        <v>43.193614965956961</v>
      </c>
      <c r="Q662" s="110">
        <v>4.2570244474355547</v>
      </c>
    </row>
    <row r="663" spans="15:17" x14ac:dyDescent="0.25">
      <c r="O663" s="109">
        <v>659</v>
      </c>
      <c r="P663" s="110">
        <v>43.215976181232207</v>
      </c>
      <c r="Q663" s="110">
        <v>61.386057243865835</v>
      </c>
    </row>
    <row r="664" spans="15:17" x14ac:dyDescent="0.25">
      <c r="O664" s="109">
        <v>660</v>
      </c>
      <c r="P664" s="110">
        <v>43.235560829208843</v>
      </c>
      <c r="Q664" s="110">
        <v>41.200856876024758</v>
      </c>
    </row>
    <row r="665" spans="15:17" x14ac:dyDescent="0.25">
      <c r="O665" s="109">
        <v>661</v>
      </c>
      <c r="P665" s="110">
        <v>43.256265415299552</v>
      </c>
      <c r="Q665" s="110">
        <v>37.190165423364213</v>
      </c>
    </row>
    <row r="666" spans="15:17" x14ac:dyDescent="0.25">
      <c r="O666" s="109">
        <v>662</v>
      </c>
      <c r="P666" s="110">
        <v>43.257412684214835</v>
      </c>
      <c r="Q666" s="110">
        <v>15.019220948769892</v>
      </c>
    </row>
    <row r="667" spans="15:17" x14ac:dyDescent="0.25">
      <c r="O667" s="109">
        <v>663</v>
      </c>
      <c r="P667" s="110">
        <v>43.352956134869302</v>
      </c>
      <c r="Q667" s="110">
        <v>65.07585840226227</v>
      </c>
    </row>
    <row r="668" spans="15:17" x14ac:dyDescent="0.25">
      <c r="O668" s="109">
        <v>664</v>
      </c>
      <c r="P668" s="110">
        <v>43.354626374920883</v>
      </c>
      <c r="Q668" s="110">
        <v>69.872394991397073</v>
      </c>
    </row>
    <row r="669" spans="15:17" x14ac:dyDescent="0.25">
      <c r="O669" s="109">
        <v>665</v>
      </c>
      <c r="P669" s="110">
        <v>43.360934486715493</v>
      </c>
      <c r="Q669" s="110">
        <v>48.024423531305516</v>
      </c>
    </row>
    <row r="670" spans="15:17" x14ac:dyDescent="0.25">
      <c r="O670" s="109">
        <v>666</v>
      </c>
      <c r="P670" s="110">
        <v>43.371927791009057</v>
      </c>
      <c r="Q670" s="110">
        <v>9.2097671566877288</v>
      </c>
    </row>
    <row r="671" spans="15:17" x14ac:dyDescent="0.25">
      <c r="O671" s="109">
        <v>667</v>
      </c>
      <c r="P671" s="110">
        <v>43.389750829282441</v>
      </c>
      <c r="Q671" s="110">
        <v>45.294211075042789</v>
      </c>
    </row>
    <row r="672" spans="15:17" x14ac:dyDescent="0.25">
      <c r="O672" s="109">
        <v>668</v>
      </c>
      <c r="P672" s="110">
        <v>43.391664232555968</v>
      </c>
      <c r="Q672" s="110">
        <v>49.861511628986264</v>
      </c>
    </row>
    <row r="673" spans="15:17" x14ac:dyDescent="0.25">
      <c r="O673" s="109">
        <v>669</v>
      </c>
      <c r="P673" s="110">
        <v>43.441866511575512</v>
      </c>
      <c r="Q673" s="110">
        <v>52.343772421987111</v>
      </c>
    </row>
    <row r="674" spans="15:17" x14ac:dyDescent="0.25">
      <c r="O674" s="109">
        <v>670</v>
      </c>
      <c r="P674" s="110">
        <v>43.446401703413983</v>
      </c>
      <c r="Q674" s="110">
        <v>21.644812543898173</v>
      </c>
    </row>
    <row r="675" spans="15:17" x14ac:dyDescent="0.25">
      <c r="O675" s="109">
        <v>671</v>
      </c>
      <c r="P675" s="110">
        <v>43.490141478187574</v>
      </c>
      <c r="Q675" s="110">
        <v>27.381685732035578</v>
      </c>
    </row>
    <row r="676" spans="15:17" x14ac:dyDescent="0.25">
      <c r="O676" s="109">
        <v>672</v>
      </c>
      <c r="P676" s="110">
        <v>43.512752490630504</v>
      </c>
      <c r="Q676" s="110">
        <v>14.655274131305305</v>
      </c>
    </row>
    <row r="677" spans="15:17" x14ac:dyDescent="0.25">
      <c r="O677" s="109">
        <v>673</v>
      </c>
      <c r="P677" s="110">
        <v>43.551051851379725</v>
      </c>
      <c r="Q677" s="110">
        <v>-19.811184573956609</v>
      </c>
    </row>
    <row r="678" spans="15:17" x14ac:dyDescent="0.25">
      <c r="O678" s="109">
        <v>674</v>
      </c>
      <c r="P678" s="110">
        <v>43.563433011771515</v>
      </c>
      <c r="Q678" s="110">
        <v>55.309236634585247</v>
      </c>
    </row>
    <row r="679" spans="15:17" x14ac:dyDescent="0.25">
      <c r="O679" s="109">
        <v>675</v>
      </c>
      <c r="P679" s="110">
        <v>43.586493189971463</v>
      </c>
      <c r="Q679" s="110">
        <v>33.802098652550825</v>
      </c>
    </row>
    <row r="680" spans="15:17" x14ac:dyDescent="0.25">
      <c r="O680" s="109">
        <v>676</v>
      </c>
      <c r="P680" s="110">
        <v>43.595671949356777</v>
      </c>
      <c r="Q680" s="110">
        <v>43.628699929567901</v>
      </c>
    </row>
    <row r="681" spans="15:17" x14ac:dyDescent="0.25">
      <c r="O681" s="109">
        <v>677</v>
      </c>
      <c r="P681" s="110">
        <v>43.63701388743457</v>
      </c>
      <c r="Q681" s="110">
        <v>48.202600488180593</v>
      </c>
    </row>
    <row r="682" spans="15:17" x14ac:dyDescent="0.25">
      <c r="O682" s="109">
        <v>678</v>
      </c>
      <c r="P682" s="110">
        <v>43.687296364197813</v>
      </c>
      <c r="Q682" s="110">
        <v>14.855483236829093</v>
      </c>
    </row>
    <row r="683" spans="15:17" x14ac:dyDescent="0.25">
      <c r="O683" s="109">
        <v>679</v>
      </c>
      <c r="P683" s="110">
        <v>43.764967368219409</v>
      </c>
      <c r="Q683" s="110">
        <v>34.587725531802548</v>
      </c>
    </row>
    <row r="684" spans="15:17" x14ac:dyDescent="0.25">
      <c r="O684" s="109">
        <v>680</v>
      </c>
      <c r="P684" s="110">
        <v>43.804403448642219</v>
      </c>
      <c r="Q684" s="110">
        <v>11.541177299592359</v>
      </c>
    </row>
    <row r="685" spans="15:17" x14ac:dyDescent="0.25">
      <c r="O685" s="109">
        <v>681</v>
      </c>
      <c r="P685" s="110">
        <v>43.852503180011659</v>
      </c>
      <c r="Q685" s="110">
        <v>32.091115722692571</v>
      </c>
    </row>
    <row r="686" spans="15:17" x14ac:dyDescent="0.25">
      <c r="O686" s="109">
        <v>682</v>
      </c>
      <c r="P686" s="110">
        <v>43.915203818576636</v>
      </c>
      <c r="Q686" s="110">
        <v>58.747341515568898</v>
      </c>
    </row>
    <row r="687" spans="15:17" x14ac:dyDescent="0.25">
      <c r="O687" s="109">
        <v>683</v>
      </c>
      <c r="P687" s="110">
        <v>44.003901262689929</v>
      </c>
      <c r="Q687" s="110">
        <v>20.594812543898168</v>
      </c>
    </row>
    <row r="688" spans="15:17" x14ac:dyDescent="0.25">
      <c r="O688" s="109">
        <v>684</v>
      </c>
      <c r="P688" s="110">
        <v>44.030502586049096</v>
      </c>
      <c r="Q688" s="110">
        <v>13.735538142039678</v>
      </c>
    </row>
    <row r="689" spans="15:17" x14ac:dyDescent="0.25">
      <c r="O689" s="109">
        <v>685</v>
      </c>
      <c r="P689" s="110">
        <v>44.112901648872814</v>
      </c>
      <c r="Q689" s="110">
        <v>45.516413504182289</v>
      </c>
    </row>
    <row r="690" spans="15:17" x14ac:dyDescent="0.25">
      <c r="O690" s="109">
        <v>686</v>
      </c>
      <c r="P690" s="110">
        <v>44.122919556742389</v>
      </c>
      <c r="Q690" s="110">
        <v>59.23260366494808</v>
      </c>
    </row>
    <row r="691" spans="15:17" x14ac:dyDescent="0.25">
      <c r="O691" s="109">
        <v>687</v>
      </c>
      <c r="P691" s="110">
        <v>44.170029766932196</v>
      </c>
      <c r="Q691" s="110">
        <v>4.0770244474355559</v>
      </c>
    </row>
    <row r="692" spans="15:17" x14ac:dyDescent="0.25">
      <c r="O692" s="109">
        <v>688</v>
      </c>
      <c r="P692" s="110">
        <v>44.216086745272989</v>
      </c>
      <c r="Q692" s="110">
        <v>5.5770244474355462</v>
      </c>
    </row>
    <row r="693" spans="15:17" x14ac:dyDescent="0.25">
      <c r="O693" s="109">
        <v>689</v>
      </c>
      <c r="P693" s="110">
        <v>44.216930270533055</v>
      </c>
      <c r="Q693" s="110">
        <v>75.245929464104336</v>
      </c>
    </row>
    <row r="694" spans="15:17" x14ac:dyDescent="0.25">
      <c r="O694" s="109">
        <v>690</v>
      </c>
      <c r="P694" s="110">
        <v>44.27940582516166</v>
      </c>
      <c r="Q694" s="110">
        <v>64.885676460852238</v>
      </c>
    </row>
    <row r="695" spans="15:17" x14ac:dyDescent="0.25">
      <c r="O695" s="109">
        <v>691</v>
      </c>
      <c r="P695" s="110">
        <v>44.28823778240271</v>
      </c>
      <c r="Q695" s="110">
        <v>29.840276179866272</v>
      </c>
    </row>
    <row r="696" spans="15:17" x14ac:dyDescent="0.25">
      <c r="O696" s="109">
        <v>692</v>
      </c>
      <c r="P696" s="110">
        <v>44.306047816214779</v>
      </c>
      <c r="Q696" s="110">
        <v>37.039375127282625</v>
      </c>
    </row>
    <row r="697" spans="15:17" x14ac:dyDescent="0.25">
      <c r="O697" s="109">
        <v>693</v>
      </c>
      <c r="P697" s="110">
        <v>44.307671112151993</v>
      </c>
      <c r="Q697" s="110">
        <v>44.237385124859806</v>
      </c>
    </row>
    <row r="698" spans="15:17" x14ac:dyDescent="0.25">
      <c r="O698" s="109">
        <v>694</v>
      </c>
      <c r="P698" s="110">
        <v>44.330153697720625</v>
      </c>
      <c r="Q698" s="110">
        <v>18.60198207400488</v>
      </c>
    </row>
    <row r="699" spans="15:17" x14ac:dyDescent="0.25">
      <c r="O699" s="109">
        <v>695</v>
      </c>
      <c r="P699" s="110">
        <v>44.331247250883798</v>
      </c>
      <c r="Q699" s="110">
        <v>22.274812543898175</v>
      </c>
    </row>
    <row r="700" spans="15:17" x14ac:dyDescent="0.25">
      <c r="O700" s="109">
        <v>696</v>
      </c>
      <c r="P700" s="110">
        <v>44.369040791035069</v>
      </c>
      <c r="Q700" s="110">
        <v>33.833114807582803</v>
      </c>
    </row>
    <row r="701" spans="15:17" x14ac:dyDescent="0.25">
      <c r="O701" s="109">
        <v>697</v>
      </c>
      <c r="P701" s="110">
        <v>44.403923764435206</v>
      </c>
      <c r="Q701" s="110">
        <v>27.749126026676759</v>
      </c>
    </row>
    <row r="702" spans="15:17" x14ac:dyDescent="0.25">
      <c r="O702" s="109">
        <v>698</v>
      </c>
      <c r="P702" s="110">
        <v>44.423495693124067</v>
      </c>
      <c r="Q702" s="110">
        <v>28.121874082149485</v>
      </c>
    </row>
    <row r="703" spans="15:17" x14ac:dyDescent="0.25">
      <c r="O703" s="109">
        <v>699</v>
      </c>
      <c r="P703" s="110">
        <v>44.451439091173853</v>
      </c>
      <c r="Q703" s="110">
        <v>31.477168350530654</v>
      </c>
    </row>
    <row r="704" spans="15:17" x14ac:dyDescent="0.25">
      <c r="O704" s="109">
        <v>700</v>
      </c>
      <c r="P704" s="110">
        <v>44.503544174912825</v>
      </c>
      <c r="Q704" s="110">
        <v>35.92871331784832</v>
      </c>
    </row>
    <row r="705" spans="15:17" x14ac:dyDescent="0.25">
      <c r="O705" s="109">
        <v>701</v>
      </c>
      <c r="P705" s="110">
        <v>44.547442152386033</v>
      </c>
      <c r="Q705" s="110">
        <v>85.680320301924979</v>
      </c>
    </row>
    <row r="706" spans="15:17" x14ac:dyDescent="0.25">
      <c r="O706" s="109">
        <v>702</v>
      </c>
      <c r="P706" s="110">
        <v>44.56551609381755</v>
      </c>
      <c r="Q706" s="110">
        <v>50.428049680587904</v>
      </c>
    </row>
    <row r="707" spans="15:17" x14ac:dyDescent="0.25">
      <c r="O707" s="109">
        <v>703</v>
      </c>
      <c r="P707" s="110">
        <v>44.603191221421397</v>
      </c>
      <c r="Q707" s="110">
        <v>57.171188531809022</v>
      </c>
    </row>
    <row r="708" spans="15:17" x14ac:dyDescent="0.25">
      <c r="O708" s="109">
        <v>704</v>
      </c>
      <c r="P708" s="110">
        <v>44.68605563223894</v>
      </c>
      <c r="Q708" s="110">
        <v>21.01481254389817</v>
      </c>
    </row>
    <row r="709" spans="15:17" x14ac:dyDescent="0.25">
      <c r="O709" s="109">
        <v>705</v>
      </c>
      <c r="P709" s="110">
        <v>44.777083458870642</v>
      </c>
      <c r="Q709" s="110">
        <v>36.381125313970443</v>
      </c>
    </row>
    <row r="710" spans="15:17" x14ac:dyDescent="0.25">
      <c r="O710" s="109">
        <v>706</v>
      </c>
      <c r="P710" s="110">
        <v>44.777800903724298</v>
      </c>
      <c r="Q710" s="110">
        <v>39.21975640892714</v>
      </c>
    </row>
    <row r="711" spans="15:17" x14ac:dyDescent="0.25">
      <c r="O711" s="109">
        <v>707</v>
      </c>
      <c r="P711" s="110">
        <v>44.848338488056228</v>
      </c>
      <c r="Q711" s="110">
        <v>50.177838879135621</v>
      </c>
    </row>
    <row r="712" spans="15:17" x14ac:dyDescent="0.25">
      <c r="O712" s="109">
        <v>708</v>
      </c>
      <c r="P712" s="110">
        <v>44.853246475843719</v>
      </c>
      <c r="Q712" s="110">
        <v>68.75384267073261</v>
      </c>
    </row>
    <row r="713" spans="15:17" x14ac:dyDescent="0.25">
      <c r="O713" s="109">
        <v>709</v>
      </c>
      <c r="P713" s="110">
        <v>44.889499438924638</v>
      </c>
      <c r="Q713" s="110">
        <v>-6.0143400737315673</v>
      </c>
    </row>
    <row r="714" spans="15:17" x14ac:dyDescent="0.25">
      <c r="O714" s="109">
        <v>710</v>
      </c>
      <c r="P714" s="110">
        <v>44.961778915005844</v>
      </c>
      <c r="Q714" s="110">
        <v>5.9370244474355438</v>
      </c>
    </row>
    <row r="715" spans="15:17" x14ac:dyDescent="0.25">
      <c r="O715" s="109">
        <v>711</v>
      </c>
      <c r="P715" s="110">
        <v>45.042180560492675</v>
      </c>
      <c r="Q715" s="110">
        <v>6.1170244474355426</v>
      </c>
    </row>
    <row r="716" spans="15:17" x14ac:dyDescent="0.25">
      <c r="O716" s="109">
        <v>712</v>
      </c>
      <c r="P716" s="110">
        <v>45.089764966092275</v>
      </c>
      <c r="Q716" s="110">
        <v>14.548456571252164</v>
      </c>
    </row>
    <row r="717" spans="15:17" x14ac:dyDescent="0.25">
      <c r="O717" s="109">
        <v>713</v>
      </c>
      <c r="P717" s="110">
        <v>45.12019933839894</v>
      </c>
      <c r="Q717" s="110">
        <v>36.50897268220745</v>
      </c>
    </row>
    <row r="718" spans="15:17" x14ac:dyDescent="0.25">
      <c r="O718" s="109">
        <v>714</v>
      </c>
      <c r="P718" s="110">
        <v>45.136983245542304</v>
      </c>
      <c r="Q718" s="110">
        <v>5.8170244474355446</v>
      </c>
    </row>
    <row r="719" spans="15:17" x14ac:dyDescent="0.25">
      <c r="O719" s="109">
        <v>715</v>
      </c>
      <c r="P719" s="110">
        <v>45.171153852115708</v>
      </c>
      <c r="Q719" s="110">
        <v>15.108419226966475</v>
      </c>
    </row>
    <row r="720" spans="15:17" x14ac:dyDescent="0.25">
      <c r="O720" s="109">
        <v>716</v>
      </c>
      <c r="P720" s="110">
        <v>45.178492682634626</v>
      </c>
      <c r="Q720" s="110">
        <v>29.681265764042593</v>
      </c>
    </row>
    <row r="721" spans="15:17" x14ac:dyDescent="0.25">
      <c r="O721" s="109">
        <v>717</v>
      </c>
      <c r="P721" s="110">
        <v>45.23504035065541</v>
      </c>
      <c r="Q721" s="110">
        <v>31.752269996811982</v>
      </c>
    </row>
    <row r="722" spans="15:17" x14ac:dyDescent="0.25">
      <c r="O722" s="109">
        <v>718</v>
      </c>
      <c r="P722" s="110">
        <v>45.274189489083113</v>
      </c>
      <c r="Q722" s="110">
        <v>-15.394968492700812</v>
      </c>
    </row>
    <row r="723" spans="15:17" x14ac:dyDescent="0.25">
      <c r="O723" s="109">
        <v>719</v>
      </c>
      <c r="P723" s="110">
        <v>45.29490326000149</v>
      </c>
      <c r="Q723" s="110">
        <v>55.831058678490635</v>
      </c>
    </row>
    <row r="724" spans="15:17" x14ac:dyDescent="0.25">
      <c r="O724" s="109">
        <v>720</v>
      </c>
      <c r="P724" s="110">
        <v>45.320049243173315</v>
      </c>
      <c r="Q724" s="110">
        <v>29.942481770232014</v>
      </c>
    </row>
    <row r="725" spans="15:17" x14ac:dyDescent="0.25">
      <c r="O725" s="109">
        <v>721</v>
      </c>
      <c r="P725" s="110">
        <v>45.351888998071892</v>
      </c>
      <c r="Q725" s="110">
        <v>54.131439491707951</v>
      </c>
    </row>
    <row r="726" spans="15:17" x14ac:dyDescent="0.25">
      <c r="O726" s="109">
        <v>722</v>
      </c>
      <c r="P726" s="110">
        <v>45.427379678693597</v>
      </c>
      <c r="Q726" s="110">
        <v>-7.8163960184707726</v>
      </c>
    </row>
    <row r="727" spans="15:17" x14ac:dyDescent="0.25">
      <c r="O727" s="109">
        <v>723</v>
      </c>
      <c r="P727" s="110">
        <v>45.491511890808958</v>
      </c>
      <c r="Q727" s="110">
        <v>1.2564288638745609</v>
      </c>
    </row>
    <row r="728" spans="15:17" x14ac:dyDescent="0.25">
      <c r="O728" s="109">
        <v>724</v>
      </c>
      <c r="P728" s="110">
        <v>45.515315534921122</v>
      </c>
      <c r="Q728" s="110">
        <v>40.167338711802039</v>
      </c>
    </row>
    <row r="729" spans="15:17" x14ac:dyDescent="0.25">
      <c r="O729" s="109">
        <v>725</v>
      </c>
      <c r="P729" s="110">
        <v>45.517030501591535</v>
      </c>
      <c r="Q729" s="110">
        <v>-13.075914083856865</v>
      </c>
    </row>
    <row r="730" spans="15:17" x14ac:dyDescent="0.25">
      <c r="O730" s="109">
        <v>726</v>
      </c>
      <c r="P730" s="110">
        <v>45.52020687510322</v>
      </c>
      <c r="Q730" s="110">
        <v>74.405096615470995</v>
      </c>
    </row>
    <row r="731" spans="15:17" x14ac:dyDescent="0.25">
      <c r="O731" s="109">
        <v>727</v>
      </c>
      <c r="P731" s="110">
        <v>45.531620551365165</v>
      </c>
      <c r="Q731" s="110">
        <v>59.305473929551454</v>
      </c>
    </row>
    <row r="732" spans="15:17" x14ac:dyDescent="0.25">
      <c r="O732" s="109">
        <v>728</v>
      </c>
      <c r="P732" s="110">
        <v>45.551422159847228</v>
      </c>
      <c r="Q732" s="110">
        <v>32.639720814365894</v>
      </c>
    </row>
    <row r="733" spans="15:17" x14ac:dyDescent="0.25">
      <c r="O733" s="109">
        <v>729</v>
      </c>
      <c r="P733" s="110">
        <v>45.579131224944497</v>
      </c>
      <c r="Q733" s="110">
        <v>81.055437158698666</v>
      </c>
    </row>
    <row r="734" spans="15:17" x14ac:dyDescent="0.25">
      <c r="O734" s="109">
        <v>730</v>
      </c>
      <c r="P734" s="110">
        <v>45.581732527409649</v>
      </c>
      <c r="Q734" s="110">
        <v>43.831519156517871</v>
      </c>
    </row>
    <row r="735" spans="15:17" x14ac:dyDescent="0.25">
      <c r="O735" s="109">
        <v>731</v>
      </c>
      <c r="P735" s="110">
        <v>45.594241762355935</v>
      </c>
      <c r="Q735" s="110">
        <v>47.894234426776237</v>
      </c>
    </row>
    <row r="736" spans="15:17" x14ac:dyDescent="0.25">
      <c r="O736" s="109">
        <v>732</v>
      </c>
      <c r="P736" s="110">
        <v>45.614791059215158</v>
      </c>
      <c r="Q736" s="110">
        <v>2.8326939651550482</v>
      </c>
    </row>
    <row r="737" spans="15:17" x14ac:dyDescent="0.25">
      <c r="O737" s="109">
        <v>733</v>
      </c>
      <c r="P737" s="110">
        <v>45.662831293012204</v>
      </c>
      <c r="Q737" s="110">
        <v>75.269187506705265</v>
      </c>
    </row>
    <row r="738" spans="15:17" x14ac:dyDescent="0.25">
      <c r="O738" s="109">
        <v>734</v>
      </c>
      <c r="P738" s="110">
        <v>45.680681781320558</v>
      </c>
      <c r="Q738" s="110">
        <v>22.624812543898177</v>
      </c>
    </row>
    <row r="739" spans="15:17" x14ac:dyDescent="0.25">
      <c r="O739" s="109">
        <v>735</v>
      </c>
      <c r="P739" s="110">
        <v>45.683281389585787</v>
      </c>
      <c r="Q739" s="110">
        <v>37.592048384354243</v>
      </c>
    </row>
    <row r="740" spans="15:17" x14ac:dyDescent="0.25">
      <c r="O740" s="109">
        <v>736</v>
      </c>
      <c r="P740" s="110">
        <v>45.704958934120548</v>
      </c>
      <c r="Q740" s="110">
        <v>-16.173403002723461</v>
      </c>
    </row>
    <row r="741" spans="15:17" x14ac:dyDescent="0.25">
      <c r="O741" s="109">
        <v>737</v>
      </c>
      <c r="P741" s="110">
        <v>45.710526042941659</v>
      </c>
      <c r="Q741" s="110">
        <v>41.953081966116272</v>
      </c>
    </row>
    <row r="742" spans="15:17" x14ac:dyDescent="0.25">
      <c r="O742" s="109">
        <v>738</v>
      </c>
      <c r="P742" s="110">
        <v>45.713435094629716</v>
      </c>
      <c r="Q742" s="110">
        <v>27.971166682320895</v>
      </c>
    </row>
    <row r="743" spans="15:17" x14ac:dyDescent="0.25">
      <c r="O743" s="109">
        <v>739</v>
      </c>
      <c r="P743" s="110">
        <v>45.715183580733495</v>
      </c>
      <c r="Q743" s="110">
        <v>-10.718594066554594</v>
      </c>
    </row>
    <row r="744" spans="15:17" x14ac:dyDescent="0.25">
      <c r="O744" s="109">
        <v>740</v>
      </c>
      <c r="P744" s="110">
        <v>45.731850955915199</v>
      </c>
      <c r="Q744" s="110">
        <v>49.166053952053616</v>
      </c>
    </row>
    <row r="745" spans="15:17" x14ac:dyDescent="0.25">
      <c r="O745" s="109">
        <v>741</v>
      </c>
      <c r="P745" s="110">
        <v>45.79328388306547</v>
      </c>
      <c r="Q745" s="110">
        <v>8.645440297679043</v>
      </c>
    </row>
    <row r="746" spans="15:17" x14ac:dyDescent="0.25">
      <c r="O746" s="109">
        <v>742</v>
      </c>
      <c r="P746" s="110">
        <v>45.882475805855158</v>
      </c>
      <c r="Q746" s="110">
        <v>30.557531287521108</v>
      </c>
    </row>
    <row r="747" spans="15:17" x14ac:dyDescent="0.25">
      <c r="O747" s="109">
        <v>743</v>
      </c>
      <c r="P747" s="110">
        <v>45.915242938993835</v>
      </c>
      <c r="Q747" s="110">
        <v>43.307085835125818</v>
      </c>
    </row>
    <row r="748" spans="15:17" x14ac:dyDescent="0.25">
      <c r="O748" s="109">
        <v>744</v>
      </c>
      <c r="P748" s="110">
        <v>45.932236467710361</v>
      </c>
      <c r="Q748" s="110">
        <v>40.968262437927116</v>
      </c>
    </row>
    <row r="749" spans="15:17" x14ac:dyDescent="0.25">
      <c r="O749" s="109">
        <v>745</v>
      </c>
      <c r="P749" s="110">
        <v>46.000562478119114</v>
      </c>
      <c r="Q749" s="110">
        <v>29.33511665176588</v>
      </c>
    </row>
    <row r="750" spans="15:17" x14ac:dyDescent="0.25">
      <c r="O750" s="109">
        <v>746</v>
      </c>
      <c r="P750" s="110">
        <v>46.001906370678817</v>
      </c>
      <c r="Q750" s="110">
        <v>32.323460790742416</v>
      </c>
    </row>
    <row r="751" spans="15:17" x14ac:dyDescent="0.25">
      <c r="O751" s="109">
        <v>747</v>
      </c>
      <c r="P751" s="110">
        <v>46.012820459852193</v>
      </c>
      <c r="Q751" s="110">
        <v>11.691780192402879</v>
      </c>
    </row>
    <row r="752" spans="15:17" x14ac:dyDescent="0.25">
      <c r="O752" s="109">
        <v>748</v>
      </c>
      <c r="P752" s="110">
        <v>46.051508706381156</v>
      </c>
      <c r="Q752" s="110">
        <v>63.832932764478898</v>
      </c>
    </row>
    <row r="753" spans="15:17" x14ac:dyDescent="0.25">
      <c r="O753" s="109">
        <v>749</v>
      </c>
      <c r="P753" s="110">
        <v>46.064443416243741</v>
      </c>
      <c r="Q753" s="110">
        <v>-7.8836423626584882</v>
      </c>
    </row>
    <row r="754" spans="15:17" x14ac:dyDescent="0.25">
      <c r="O754" s="109">
        <v>750</v>
      </c>
      <c r="P754" s="110">
        <v>46.075597176114343</v>
      </c>
      <c r="Q754" s="110">
        <v>35.967470390355707</v>
      </c>
    </row>
    <row r="755" spans="15:17" x14ac:dyDescent="0.25">
      <c r="O755" s="109">
        <v>751</v>
      </c>
      <c r="P755" s="110">
        <v>46.084395326924898</v>
      </c>
      <c r="Q755" s="110">
        <v>20.87481254389817</v>
      </c>
    </row>
    <row r="756" spans="15:17" x14ac:dyDescent="0.25">
      <c r="O756" s="109">
        <v>752</v>
      </c>
      <c r="P756" s="110">
        <v>46.098775702877667</v>
      </c>
      <c r="Q756" s="110">
        <v>47.544760016868004</v>
      </c>
    </row>
    <row r="757" spans="15:17" x14ac:dyDescent="0.25">
      <c r="O757" s="109">
        <v>753</v>
      </c>
      <c r="P757" s="110">
        <v>46.177085904575037</v>
      </c>
      <c r="Q757" s="110">
        <v>10.411907428294775</v>
      </c>
    </row>
    <row r="758" spans="15:17" x14ac:dyDescent="0.25">
      <c r="O758" s="109">
        <v>754</v>
      </c>
      <c r="P758" s="110">
        <v>46.20347866616698</v>
      </c>
      <c r="Q758" s="110">
        <v>4.6170244474355524</v>
      </c>
    </row>
    <row r="759" spans="15:17" x14ac:dyDescent="0.25">
      <c r="O759" s="109">
        <v>755</v>
      </c>
      <c r="P759" s="110">
        <v>46.225575860593779</v>
      </c>
      <c r="Q759" s="110">
        <v>72.353149176334995</v>
      </c>
    </row>
    <row r="760" spans="15:17" x14ac:dyDescent="0.25">
      <c r="O760" s="109">
        <v>756</v>
      </c>
      <c r="P760" s="110">
        <v>46.231051124048975</v>
      </c>
      <c r="Q760" s="110">
        <v>8.5555672348948182</v>
      </c>
    </row>
    <row r="761" spans="15:17" x14ac:dyDescent="0.25">
      <c r="O761" s="109">
        <v>757</v>
      </c>
      <c r="P761" s="110">
        <v>46.336708474845004</v>
      </c>
      <c r="Q761" s="110">
        <v>4.1370244474355555</v>
      </c>
    </row>
    <row r="762" spans="15:17" x14ac:dyDescent="0.25">
      <c r="O762" s="109">
        <v>758</v>
      </c>
      <c r="P762" s="110">
        <v>46.364180145253123</v>
      </c>
      <c r="Q762" s="110">
        <v>60.689871587764387</v>
      </c>
    </row>
    <row r="763" spans="15:17" x14ac:dyDescent="0.25">
      <c r="O763" s="109">
        <v>759</v>
      </c>
      <c r="P763" s="110">
        <v>46.402309389256125</v>
      </c>
      <c r="Q763" s="110">
        <v>-2.0650775863762014</v>
      </c>
    </row>
    <row r="764" spans="15:17" x14ac:dyDescent="0.25">
      <c r="O764" s="109">
        <v>760</v>
      </c>
      <c r="P764" s="110">
        <v>46.433433257790178</v>
      </c>
      <c r="Q764" s="110">
        <v>17.458898774335349</v>
      </c>
    </row>
    <row r="765" spans="15:17" x14ac:dyDescent="0.25">
      <c r="O765" s="109">
        <v>761</v>
      </c>
      <c r="P765" s="110">
        <v>46.449533152331846</v>
      </c>
      <c r="Q765" s="110">
        <v>57.043426778384486</v>
      </c>
    </row>
    <row r="766" spans="15:17" x14ac:dyDescent="0.25">
      <c r="O766" s="109">
        <v>762</v>
      </c>
      <c r="P766" s="110">
        <v>46.459112333023661</v>
      </c>
      <c r="Q766" s="110">
        <v>0.97405210600921066</v>
      </c>
    </row>
    <row r="767" spans="15:17" x14ac:dyDescent="0.25">
      <c r="O767" s="109">
        <v>763</v>
      </c>
      <c r="P767" s="110">
        <v>46.508136461712397</v>
      </c>
      <c r="Q767" s="110">
        <v>52.94363336921279</v>
      </c>
    </row>
    <row r="768" spans="15:17" x14ac:dyDescent="0.25">
      <c r="O768" s="109">
        <v>764</v>
      </c>
      <c r="P768" s="110">
        <v>46.511563827077957</v>
      </c>
      <c r="Q768" s="110">
        <v>16.669866867828532</v>
      </c>
    </row>
    <row r="769" spans="15:17" x14ac:dyDescent="0.25">
      <c r="O769" s="109">
        <v>765</v>
      </c>
      <c r="P769" s="110">
        <v>46.529455350999534</v>
      </c>
      <c r="Q769" s="110">
        <v>42.165976775006463</v>
      </c>
    </row>
    <row r="770" spans="15:17" x14ac:dyDescent="0.25">
      <c r="O770" s="109">
        <v>766</v>
      </c>
      <c r="P770" s="110">
        <v>46.539417199407787</v>
      </c>
      <c r="Q770" s="110">
        <v>51.159239003277861</v>
      </c>
    </row>
    <row r="771" spans="15:17" x14ac:dyDescent="0.25">
      <c r="O771" s="109">
        <v>767</v>
      </c>
      <c r="P771" s="110">
        <v>46.562226482322153</v>
      </c>
      <c r="Q771" s="110">
        <v>60.837862726406996</v>
      </c>
    </row>
    <row r="772" spans="15:17" x14ac:dyDescent="0.25">
      <c r="O772" s="109">
        <v>768</v>
      </c>
      <c r="P772" s="110">
        <v>46.568751565968903</v>
      </c>
      <c r="Q772" s="110">
        <v>49.926437459948701</v>
      </c>
    </row>
    <row r="773" spans="15:17" x14ac:dyDescent="0.25">
      <c r="O773" s="109">
        <v>769</v>
      </c>
      <c r="P773" s="110">
        <v>46.569017619391467</v>
      </c>
      <c r="Q773" s="110">
        <v>22.064812543898174</v>
      </c>
    </row>
    <row r="774" spans="15:17" x14ac:dyDescent="0.25">
      <c r="O774" s="109">
        <v>770</v>
      </c>
      <c r="P774" s="110">
        <v>46.59764700878101</v>
      </c>
      <c r="Q774" s="110">
        <v>41.461159203651533</v>
      </c>
    </row>
    <row r="775" spans="15:17" x14ac:dyDescent="0.25">
      <c r="O775" s="109">
        <v>771</v>
      </c>
      <c r="P775" s="110">
        <v>46.615350222673506</v>
      </c>
      <c r="Q775" s="110">
        <v>48.147195377814327</v>
      </c>
    </row>
    <row r="776" spans="15:17" x14ac:dyDescent="0.25">
      <c r="O776" s="109">
        <v>772</v>
      </c>
      <c r="P776" s="110">
        <v>46.684284655148993</v>
      </c>
      <c r="Q776" s="110">
        <v>51.17908539955431</v>
      </c>
    </row>
    <row r="777" spans="15:17" x14ac:dyDescent="0.25">
      <c r="O777" s="109">
        <v>773</v>
      </c>
      <c r="P777" s="110">
        <v>46.79407212715266</v>
      </c>
      <c r="Q777" s="110">
        <v>35.762366412560851</v>
      </c>
    </row>
    <row r="778" spans="15:17" x14ac:dyDescent="0.25">
      <c r="O778" s="109">
        <v>774</v>
      </c>
      <c r="P778" s="110">
        <v>46.820402489734363</v>
      </c>
      <c r="Q778" s="110">
        <v>53.910998933870161</v>
      </c>
    </row>
    <row r="779" spans="15:17" x14ac:dyDescent="0.25">
      <c r="O779" s="109">
        <v>775</v>
      </c>
      <c r="P779" s="110">
        <v>46.82984248109107</v>
      </c>
      <c r="Q779" s="110">
        <v>5.4570244474355469</v>
      </c>
    </row>
    <row r="780" spans="15:17" x14ac:dyDescent="0.25">
      <c r="O780" s="109">
        <v>776</v>
      </c>
      <c r="P780" s="110">
        <v>46.841428622290273</v>
      </c>
      <c r="Q780" s="110">
        <v>49.314502704235423</v>
      </c>
    </row>
    <row r="781" spans="15:17" x14ac:dyDescent="0.25">
      <c r="O781" s="109">
        <v>777</v>
      </c>
      <c r="P781" s="110">
        <v>46.923752785008581</v>
      </c>
      <c r="Q781" s="110">
        <v>65.078527084907265</v>
      </c>
    </row>
    <row r="782" spans="15:17" x14ac:dyDescent="0.25">
      <c r="O782" s="109">
        <v>778</v>
      </c>
      <c r="P782" s="110">
        <v>46.931116941447804</v>
      </c>
      <c r="Q782" s="110">
        <v>57.881818038254522</v>
      </c>
    </row>
    <row r="783" spans="15:17" x14ac:dyDescent="0.25">
      <c r="O783" s="109">
        <v>779</v>
      </c>
      <c r="P783" s="110">
        <v>46.952066107388823</v>
      </c>
      <c r="Q783" s="110">
        <v>53.137992481779484</v>
      </c>
    </row>
    <row r="784" spans="15:17" x14ac:dyDescent="0.25">
      <c r="O784" s="109">
        <v>780</v>
      </c>
      <c r="P784" s="110">
        <v>47.000380781208491</v>
      </c>
      <c r="Q784" s="110">
        <v>40.580863299083106</v>
      </c>
    </row>
    <row r="785" spans="15:17" x14ac:dyDescent="0.25">
      <c r="O785" s="109">
        <v>781</v>
      </c>
      <c r="P785" s="110">
        <v>47.009439266436424</v>
      </c>
      <c r="Q785" s="110">
        <v>44.326030042242508</v>
      </c>
    </row>
    <row r="786" spans="15:17" x14ac:dyDescent="0.25">
      <c r="O786" s="109">
        <v>782</v>
      </c>
      <c r="P786" s="110">
        <v>47.074522750510049</v>
      </c>
      <c r="Q786" s="110">
        <v>55.928500890899649</v>
      </c>
    </row>
    <row r="787" spans="15:17" x14ac:dyDescent="0.25">
      <c r="O787" s="109">
        <v>783</v>
      </c>
      <c r="P787" s="110">
        <v>47.076338177693735</v>
      </c>
      <c r="Q787" s="110">
        <v>75.328543388130669</v>
      </c>
    </row>
    <row r="788" spans="15:17" x14ac:dyDescent="0.25">
      <c r="O788" s="109">
        <v>784</v>
      </c>
      <c r="P788" s="110">
        <v>47.081211369224633</v>
      </c>
      <c r="Q788" s="110">
        <v>39.18229016877676</v>
      </c>
    </row>
    <row r="789" spans="15:17" x14ac:dyDescent="0.25">
      <c r="O789" s="109">
        <v>785</v>
      </c>
      <c r="P789" s="110">
        <v>47.110883338332286</v>
      </c>
      <c r="Q789" s="110">
        <v>24.094812543898183</v>
      </c>
    </row>
    <row r="790" spans="15:17" x14ac:dyDescent="0.25">
      <c r="O790" s="109">
        <v>786</v>
      </c>
      <c r="P790" s="110">
        <v>47.176872019248265</v>
      </c>
      <c r="Q790" s="110">
        <v>60.037861084437971</v>
      </c>
    </row>
    <row r="791" spans="15:17" x14ac:dyDescent="0.25">
      <c r="O791" s="109">
        <v>787</v>
      </c>
      <c r="P791" s="110">
        <v>47.222980146403536</v>
      </c>
      <c r="Q791" s="110">
        <v>59.147373933876068</v>
      </c>
    </row>
    <row r="792" spans="15:17" x14ac:dyDescent="0.25">
      <c r="O792" s="109">
        <v>788</v>
      </c>
      <c r="P792" s="110">
        <v>47.22746549277872</v>
      </c>
      <c r="Q792" s="110">
        <v>80.672289685771801</v>
      </c>
    </row>
    <row r="793" spans="15:17" x14ac:dyDescent="0.25">
      <c r="O793" s="109">
        <v>789</v>
      </c>
      <c r="P793" s="110">
        <v>47.297141850192922</v>
      </c>
      <c r="Q793" s="110">
        <v>10.380659216154122</v>
      </c>
    </row>
    <row r="794" spans="15:17" x14ac:dyDescent="0.25">
      <c r="O794" s="109">
        <v>790</v>
      </c>
      <c r="P794" s="110">
        <v>47.448816470964083</v>
      </c>
      <c r="Q794" s="110">
        <v>63.041835959881226</v>
      </c>
    </row>
    <row r="795" spans="15:17" x14ac:dyDescent="0.25">
      <c r="O795" s="109">
        <v>791</v>
      </c>
      <c r="P795" s="110">
        <v>47.463488645648873</v>
      </c>
      <c r="Q795" s="110">
        <v>32.860232698497256</v>
      </c>
    </row>
    <row r="796" spans="15:17" x14ac:dyDescent="0.25">
      <c r="O796" s="109">
        <v>792</v>
      </c>
      <c r="P796" s="110">
        <v>47.46910083191225</v>
      </c>
      <c r="Q796" s="110">
        <v>59.461264006654858</v>
      </c>
    </row>
    <row r="797" spans="15:17" x14ac:dyDescent="0.25">
      <c r="O797" s="109">
        <v>793</v>
      </c>
      <c r="P797" s="110">
        <v>47.482276328481902</v>
      </c>
      <c r="Q797" s="110">
        <v>79.437618161186919</v>
      </c>
    </row>
    <row r="798" spans="15:17" x14ac:dyDescent="0.25">
      <c r="O798" s="109">
        <v>794</v>
      </c>
      <c r="P798" s="110">
        <v>47.515590678268246</v>
      </c>
      <c r="Q798" s="110">
        <v>50.872568715737216</v>
      </c>
    </row>
    <row r="799" spans="15:17" x14ac:dyDescent="0.25">
      <c r="O799" s="109">
        <v>795</v>
      </c>
      <c r="P799" s="110">
        <v>47.533996974385175</v>
      </c>
      <c r="Q799" s="110">
        <v>24.434812543898182</v>
      </c>
    </row>
    <row r="800" spans="15:17" x14ac:dyDescent="0.25">
      <c r="O800" s="109">
        <v>796</v>
      </c>
      <c r="P800" s="110">
        <v>47.538670327423688</v>
      </c>
      <c r="Q800" s="110">
        <v>2.0039482395629022</v>
      </c>
    </row>
    <row r="801" spans="15:17" x14ac:dyDescent="0.25">
      <c r="O801" s="109">
        <v>797</v>
      </c>
      <c r="P801" s="110">
        <v>47.558555689644741</v>
      </c>
      <c r="Q801" s="110">
        <v>76.291718551690479</v>
      </c>
    </row>
    <row r="802" spans="15:17" x14ac:dyDescent="0.25">
      <c r="O802" s="109">
        <v>798</v>
      </c>
      <c r="P802" s="110">
        <v>47.596331000535919</v>
      </c>
      <c r="Q802" s="110">
        <v>42.385795465406844</v>
      </c>
    </row>
    <row r="803" spans="15:17" x14ac:dyDescent="0.25">
      <c r="O803" s="109">
        <v>799</v>
      </c>
      <c r="P803" s="110">
        <v>47.610556259696146</v>
      </c>
      <c r="Q803" s="110">
        <v>66.812660359914247</v>
      </c>
    </row>
    <row r="804" spans="15:17" x14ac:dyDescent="0.25">
      <c r="O804" s="109">
        <v>800</v>
      </c>
      <c r="P804" s="110">
        <v>47.628022682902653</v>
      </c>
      <c r="Q804" s="110">
        <v>58.009584534224558</v>
      </c>
    </row>
    <row r="805" spans="15:17" x14ac:dyDescent="0.25">
      <c r="O805" s="109">
        <v>801</v>
      </c>
      <c r="P805" s="110">
        <v>47.628536017514385</v>
      </c>
      <c r="Q805" s="110">
        <v>44.391947565271181</v>
      </c>
    </row>
    <row r="806" spans="15:17" x14ac:dyDescent="0.25">
      <c r="O806" s="109">
        <v>802</v>
      </c>
      <c r="P806" s="110">
        <v>47.688440727980911</v>
      </c>
      <c r="Q806" s="110">
        <v>36.63702874413778</v>
      </c>
    </row>
    <row r="807" spans="15:17" x14ac:dyDescent="0.25">
      <c r="O807" s="109">
        <v>803</v>
      </c>
      <c r="P807" s="110">
        <v>47.803860991003496</v>
      </c>
      <c r="Q807" s="110">
        <v>41.518384816769256</v>
      </c>
    </row>
    <row r="808" spans="15:17" x14ac:dyDescent="0.25">
      <c r="O808" s="109">
        <v>804</v>
      </c>
      <c r="P808" s="110">
        <v>47.894400933811049</v>
      </c>
      <c r="Q808" s="110">
        <v>62.414936888490779</v>
      </c>
    </row>
    <row r="809" spans="15:17" x14ac:dyDescent="0.25">
      <c r="O809" s="109">
        <v>805</v>
      </c>
      <c r="P809" s="110">
        <v>47.919643586452864</v>
      </c>
      <c r="Q809" s="110">
        <v>59.663898662512821</v>
      </c>
    </row>
    <row r="810" spans="15:17" x14ac:dyDescent="0.25">
      <c r="O810" s="109">
        <v>806</v>
      </c>
      <c r="P810" s="110">
        <v>47.957335633161826</v>
      </c>
      <c r="Q810" s="110">
        <v>62.835705348305154</v>
      </c>
    </row>
    <row r="811" spans="15:17" x14ac:dyDescent="0.25">
      <c r="O811" s="109">
        <v>807</v>
      </c>
      <c r="P811" s="110">
        <v>47.963955114573594</v>
      </c>
      <c r="Q811" s="110">
        <v>26.720848244209549</v>
      </c>
    </row>
    <row r="812" spans="15:17" x14ac:dyDescent="0.25">
      <c r="O812" s="109">
        <v>808</v>
      </c>
      <c r="P812" s="110">
        <v>48.014566030470839</v>
      </c>
      <c r="Q812" s="110">
        <v>41.172249618911472</v>
      </c>
    </row>
    <row r="813" spans="15:17" x14ac:dyDescent="0.25">
      <c r="O813" s="109">
        <v>809</v>
      </c>
      <c r="P813" s="110">
        <v>48.023329967685534</v>
      </c>
      <c r="Q813" s="110">
        <v>41.323359690114856</v>
      </c>
    </row>
    <row r="814" spans="15:17" x14ac:dyDescent="0.25">
      <c r="O814" s="109">
        <v>810</v>
      </c>
      <c r="P814" s="110">
        <v>48.081060912000282</v>
      </c>
      <c r="Q814" s="110">
        <v>47.638703245190982</v>
      </c>
    </row>
    <row r="815" spans="15:17" x14ac:dyDescent="0.25">
      <c r="O815" s="109">
        <v>811</v>
      </c>
      <c r="P815" s="110">
        <v>48.224724556267958</v>
      </c>
      <c r="Q815" s="110">
        <v>56.342404997683118</v>
      </c>
    </row>
    <row r="816" spans="15:17" x14ac:dyDescent="0.25">
      <c r="O816" s="109">
        <v>812</v>
      </c>
      <c r="P816" s="110">
        <v>48.27198181081593</v>
      </c>
      <c r="Q816" s="110">
        <v>39.631926085599687</v>
      </c>
    </row>
    <row r="817" spans="15:17" x14ac:dyDescent="0.25">
      <c r="O817" s="109">
        <v>813</v>
      </c>
      <c r="P817" s="110">
        <v>48.274539816002637</v>
      </c>
      <c r="Q817" s="110">
        <v>-26.393961518399962</v>
      </c>
    </row>
    <row r="818" spans="15:17" x14ac:dyDescent="0.25">
      <c r="O818" s="109">
        <v>814</v>
      </c>
      <c r="P818" s="110">
        <v>48.292975811767121</v>
      </c>
      <c r="Q818" s="110">
        <v>17.945293990618023</v>
      </c>
    </row>
    <row r="819" spans="15:17" x14ac:dyDescent="0.25">
      <c r="O819" s="109">
        <v>815</v>
      </c>
      <c r="P819" s="110">
        <v>48.414945774566746</v>
      </c>
      <c r="Q819" s="110">
        <v>23.604812543898181</v>
      </c>
    </row>
    <row r="820" spans="15:17" x14ac:dyDescent="0.25">
      <c r="O820" s="109">
        <v>816</v>
      </c>
      <c r="P820" s="110">
        <v>48.597233157070448</v>
      </c>
      <c r="Q820" s="110">
        <v>54.148580805855758</v>
      </c>
    </row>
    <row r="821" spans="15:17" x14ac:dyDescent="0.25">
      <c r="O821" s="109">
        <v>817</v>
      </c>
      <c r="P821" s="110">
        <v>48.604367669771101</v>
      </c>
      <c r="Q821" s="110">
        <v>59.151187304414286</v>
      </c>
    </row>
    <row r="822" spans="15:17" x14ac:dyDescent="0.25">
      <c r="O822" s="109">
        <v>818</v>
      </c>
      <c r="P822" s="110">
        <v>48.623553280009702</v>
      </c>
      <c r="Q822" s="110">
        <v>54.806415282813404</v>
      </c>
    </row>
    <row r="823" spans="15:17" x14ac:dyDescent="0.25">
      <c r="O823" s="109">
        <v>819</v>
      </c>
      <c r="P823" s="110">
        <v>48.625416688515266</v>
      </c>
      <c r="Q823" s="110">
        <v>36.410960196009071</v>
      </c>
    </row>
    <row r="824" spans="15:17" x14ac:dyDescent="0.25">
      <c r="O824" s="109">
        <v>820</v>
      </c>
      <c r="P824" s="110">
        <v>48.721326179296973</v>
      </c>
      <c r="Q824" s="110">
        <v>-7.1119397904726611</v>
      </c>
    </row>
    <row r="825" spans="15:17" x14ac:dyDescent="0.25">
      <c r="O825" s="109">
        <v>821</v>
      </c>
      <c r="P825" s="110">
        <v>48.733402562733787</v>
      </c>
      <c r="Q825" s="110">
        <v>62.381662558590449</v>
      </c>
    </row>
    <row r="826" spans="15:17" x14ac:dyDescent="0.25">
      <c r="O826" s="109">
        <v>822</v>
      </c>
      <c r="P826" s="110">
        <v>48.788047719582707</v>
      </c>
      <c r="Q826" s="110">
        <v>26.639311265627299</v>
      </c>
    </row>
    <row r="827" spans="15:17" x14ac:dyDescent="0.25">
      <c r="O827" s="109">
        <v>823</v>
      </c>
      <c r="P827" s="110">
        <v>48.813810031993285</v>
      </c>
      <c r="Q827" s="110">
        <v>39.055366393944283</v>
      </c>
    </row>
    <row r="828" spans="15:17" x14ac:dyDescent="0.25">
      <c r="O828" s="109">
        <v>824</v>
      </c>
      <c r="P828" s="110">
        <v>48.884269710888013</v>
      </c>
      <c r="Q828" s="110">
        <v>51.790205031717846</v>
      </c>
    </row>
    <row r="829" spans="15:17" x14ac:dyDescent="0.25">
      <c r="O829" s="109">
        <v>825</v>
      </c>
      <c r="P829" s="110">
        <v>48.884380686562409</v>
      </c>
      <c r="Q829" s="110">
        <v>57.890987441282775</v>
      </c>
    </row>
    <row r="830" spans="15:17" x14ac:dyDescent="0.25">
      <c r="O830" s="109">
        <v>826</v>
      </c>
      <c r="P830" s="110">
        <v>48.942100234546217</v>
      </c>
      <c r="Q830" s="110">
        <v>41.29435411549273</v>
      </c>
    </row>
    <row r="831" spans="15:17" x14ac:dyDescent="0.25">
      <c r="O831" s="109">
        <v>827</v>
      </c>
      <c r="P831" s="110">
        <v>48.963394540642462</v>
      </c>
      <c r="Q831" s="110">
        <v>77.161081530060684</v>
      </c>
    </row>
    <row r="832" spans="15:17" x14ac:dyDescent="0.25">
      <c r="O832" s="109">
        <v>828</v>
      </c>
      <c r="P832" s="110">
        <v>49.003901448667406</v>
      </c>
      <c r="Q832" s="110">
        <v>3.8370244474355566</v>
      </c>
    </row>
    <row r="833" spans="15:17" x14ac:dyDescent="0.25">
      <c r="O833" s="109">
        <v>829</v>
      </c>
      <c r="P833" s="110">
        <v>49.063036928674201</v>
      </c>
      <c r="Q833" s="110">
        <v>-3.8410784552119033</v>
      </c>
    </row>
    <row r="834" spans="15:17" x14ac:dyDescent="0.25">
      <c r="O834" s="109">
        <v>830</v>
      </c>
      <c r="P834" s="110">
        <v>49.073601806623905</v>
      </c>
      <c r="Q834" s="110">
        <v>-1.7520076931778377</v>
      </c>
    </row>
    <row r="835" spans="15:17" x14ac:dyDescent="0.25">
      <c r="O835" s="109">
        <v>831</v>
      </c>
      <c r="P835" s="110">
        <v>49.076029884002175</v>
      </c>
      <c r="Q835" s="110">
        <v>19.24527835649717</v>
      </c>
    </row>
    <row r="836" spans="15:17" x14ac:dyDescent="0.25">
      <c r="O836" s="109">
        <v>832</v>
      </c>
      <c r="P836" s="110">
        <v>49.081909474407396</v>
      </c>
      <c r="Q836" s="110">
        <v>67.185789838595937</v>
      </c>
    </row>
    <row r="837" spans="15:17" x14ac:dyDescent="0.25">
      <c r="O837" s="109">
        <v>833</v>
      </c>
      <c r="P837" s="110">
        <v>49.146354766418092</v>
      </c>
      <c r="Q837" s="110">
        <v>35.801479680130072</v>
      </c>
    </row>
    <row r="838" spans="15:17" x14ac:dyDescent="0.25">
      <c r="O838" s="109">
        <v>834</v>
      </c>
      <c r="P838" s="110">
        <v>49.200381854005627</v>
      </c>
      <c r="Q838" s="110">
        <v>-8.4395783180814128</v>
      </c>
    </row>
    <row r="839" spans="15:17" x14ac:dyDescent="0.25">
      <c r="O839" s="109">
        <v>835</v>
      </c>
      <c r="P839" s="110">
        <v>49.339584255412213</v>
      </c>
      <c r="Q839" s="110">
        <v>0.80023594752635674</v>
      </c>
    </row>
    <row r="840" spans="15:17" x14ac:dyDescent="0.25">
      <c r="O840" s="109">
        <v>836</v>
      </c>
      <c r="P840" s="110">
        <v>49.480312004786413</v>
      </c>
      <c r="Q840" s="110">
        <v>5.3370244474355477</v>
      </c>
    </row>
    <row r="841" spans="15:17" x14ac:dyDescent="0.25">
      <c r="O841" s="109">
        <v>837</v>
      </c>
      <c r="P841" s="110">
        <v>49.485660061891572</v>
      </c>
      <c r="Q841" s="110">
        <v>72.783640844842594</v>
      </c>
    </row>
    <row r="842" spans="15:17" x14ac:dyDescent="0.25">
      <c r="O842" s="109">
        <v>838</v>
      </c>
      <c r="P842" s="110">
        <v>49.515334396816748</v>
      </c>
      <c r="Q842" s="110">
        <v>33.699150384235182</v>
      </c>
    </row>
    <row r="843" spans="15:17" x14ac:dyDescent="0.25">
      <c r="O843" s="109">
        <v>839</v>
      </c>
      <c r="P843" s="110">
        <v>49.516335912222843</v>
      </c>
      <c r="Q843" s="110">
        <v>60.707700580474068</v>
      </c>
    </row>
    <row r="844" spans="15:17" x14ac:dyDescent="0.25">
      <c r="O844" s="109">
        <v>840</v>
      </c>
      <c r="P844" s="110">
        <v>49.608509918509554</v>
      </c>
      <c r="Q844" s="110">
        <v>30.939937307591013</v>
      </c>
    </row>
    <row r="845" spans="15:17" x14ac:dyDescent="0.25">
      <c r="O845" s="109">
        <v>841</v>
      </c>
      <c r="P845" s="110">
        <v>49.623881694258422</v>
      </c>
      <c r="Q845" s="110">
        <v>6.057024447435543</v>
      </c>
    </row>
    <row r="846" spans="15:17" x14ac:dyDescent="0.25">
      <c r="O846" s="109">
        <v>842</v>
      </c>
      <c r="P846" s="110">
        <v>49.630608366728829</v>
      </c>
      <c r="Q846" s="110">
        <v>36.527012600119541</v>
      </c>
    </row>
    <row r="847" spans="15:17" x14ac:dyDescent="0.25">
      <c r="O847" s="109">
        <v>843</v>
      </c>
      <c r="P847" s="110">
        <v>49.644840801105566</v>
      </c>
      <c r="Q847" s="110">
        <v>57.310201898886724</v>
      </c>
    </row>
    <row r="848" spans="15:17" x14ac:dyDescent="0.25">
      <c r="O848" s="109">
        <v>844</v>
      </c>
      <c r="P848" s="110">
        <v>49.657432947719883</v>
      </c>
      <c r="Q848" s="110">
        <v>68.071493697556235</v>
      </c>
    </row>
    <row r="849" spans="15:17" x14ac:dyDescent="0.25">
      <c r="O849" s="109">
        <v>845</v>
      </c>
      <c r="P849" s="110">
        <v>49.667122697372747</v>
      </c>
      <c r="Q849" s="110">
        <v>68.095836975304763</v>
      </c>
    </row>
    <row r="850" spans="15:17" x14ac:dyDescent="0.25">
      <c r="O850" s="109">
        <v>846</v>
      </c>
      <c r="P850" s="110">
        <v>49.70919973723877</v>
      </c>
      <c r="Q850" s="110">
        <v>26.28457256476932</v>
      </c>
    </row>
    <row r="851" spans="15:17" x14ac:dyDescent="0.25">
      <c r="O851" s="109">
        <v>847</v>
      </c>
      <c r="P851" s="110">
        <v>49.715463985213255</v>
      </c>
      <c r="Q851" s="110">
        <v>-6.5501193621150371</v>
      </c>
    </row>
    <row r="852" spans="15:17" x14ac:dyDescent="0.25">
      <c r="O852" s="109">
        <v>848</v>
      </c>
      <c r="P852" s="110">
        <v>49.752989515589292</v>
      </c>
      <c r="Q852" s="110">
        <v>72.967069870407983</v>
      </c>
    </row>
    <row r="853" spans="15:17" x14ac:dyDescent="0.25">
      <c r="O853" s="109">
        <v>849</v>
      </c>
      <c r="P853" s="110">
        <v>49.777998700021136</v>
      </c>
      <c r="Q853" s="110">
        <v>13.087863098343778</v>
      </c>
    </row>
    <row r="854" spans="15:17" x14ac:dyDescent="0.25">
      <c r="O854" s="109">
        <v>850</v>
      </c>
      <c r="P854" s="110">
        <v>49.85519051860777</v>
      </c>
      <c r="Q854" s="110">
        <v>-1.7926897433057043</v>
      </c>
    </row>
    <row r="855" spans="15:17" x14ac:dyDescent="0.25">
      <c r="O855" s="109">
        <v>851</v>
      </c>
      <c r="P855" s="110">
        <v>49.856850209412258</v>
      </c>
      <c r="Q855" s="110">
        <v>34.987956178208776</v>
      </c>
    </row>
    <row r="856" spans="15:17" x14ac:dyDescent="0.25">
      <c r="O856" s="109">
        <v>852</v>
      </c>
      <c r="P856" s="110">
        <v>49.910436406794183</v>
      </c>
      <c r="Q856" s="110">
        <v>-46.643255759001619</v>
      </c>
    </row>
    <row r="857" spans="15:17" x14ac:dyDescent="0.25">
      <c r="O857" s="109">
        <v>853</v>
      </c>
      <c r="P857" s="110">
        <v>49.968250596506785</v>
      </c>
      <c r="Q857" s="110">
        <v>19.544812543898164</v>
      </c>
    </row>
    <row r="858" spans="15:17" x14ac:dyDescent="0.25">
      <c r="O858" s="109">
        <v>854</v>
      </c>
      <c r="P858" s="110">
        <v>49.974811199847849</v>
      </c>
      <c r="Q858" s="110">
        <v>77.355802761069043</v>
      </c>
    </row>
    <row r="859" spans="15:17" x14ac:dyDescent="0.25">
      <c r="O859" s="109">
        <v>855</v>
      </c>
      <c r="P859" s="110">
        <v>50.020341901979712</v>
      </c>
      <c r="Q859" s="110">
        <v>23.814812543898181</v>
      </c>
    </row>
    <row r="860" spans="15:17" x14ac:dyDescent="0.25">
      <c r="O860" s="109">
        <v>856</v>
      </c>
      <c r="P860" s="110">
        <v>50.044626800138026</v>
      </c>
      <c r="Q860" s="110">
        <v>67.7848890689055</v>
      </c>
    </row>
    <row r="861" spans="15:17" x14ac:dyDescent="0.25">
      <c r="O861" s="109">
        <v>857</v>
      </c>
      <c r="P861" s="110">
        <v>50.129787789433301</v>
      </c>
      <c r="Q861" s="110">
        <v>23.46481254389818</v>
      </c>
    </row>
    <row r="862" spans="15:17" x14ac:dyDescent="0.25">
      <c r="O862" s="109">
        <v>858</v>
      </c>
      <c r="P862" s="110">
        <v>50.163217289564578</v>
      </c>
      <c r="Q862" s="110">
        <v>60.875274980967347</v>
      </c>
    </row>
    <row r="863" spans="15:17" x14ac:dyDescent="0.25">
      <c r="O863" s="109">
        <v>859</v>
      </c>
      <c r="P863" s="110">
        <v>50.191037847089142</v>
      </c>
      <c r="Q863" s="110">
        <v>9.1527715447620714</v>
      </c>
    </row>
    <row r="864" spans="15:17" x14ac:dyDescent="0.25">
      <c r="O864" s="109">
        <v>860</v>
      </c>
      <c r="P864" s="110">
        <v>50.196233588429557</v>
      </c>
      <c r="Q864" s="110">
        <v>48.974757724811553</v>
      </c>
    </row>
    <row r="865" spans="15:17" x14ac:dyDescent="0.25">
      <c r="O865" s="109">
        <v>861</v>
      </c>
      <c r="P865" s="110">
        <v>50.36398701558366</v>
      </c>
      <c r="Q865" s="110">
        <v>54.302613487946438</v>
      </c>
    </row>
    <row r="866" spans="15:17" x14ac:dyDescent="0.25">
      <c r="O866" s="109">
        <v>862</v>
      </c>
      <c r="P866" s="110">
        <v>50.383225530460066</v>
      </c>
      <c r="Q866" s="110">
        <v>38.487742960241789</v>
      </c>
    </row>
    <row r="867" spans="15:17" x14ac:dyDescent="0.25">
      <c r="O867" s="109">
        <v>863</v>
      </c>
      <c r="P867" s="110">
        <v>50.477881771475552</v>
      </c>
      <c r="Q867" s="110">
        <v>43.411730484686061</v>
      </c>
    </row>
    <row r="868" spans="15:17" x14ac:dyDescent="0.25">
      <c r="O868" s="109">
        <v>864</v>
      </c>
      <c r="P868" s="110">
        <v>50.48746814188128</v>
      </c>
      <c r="Q868" s="110">
        <v>-6.5596124485059129</v>
      </c>
    </row>
    <row r="869" spans="15:17" x14ac:dyDescent="0.25">
      <c r="O869" s="109">
        <v>865</v>
      </c>
      <c r="P869" s="110">
        <v>50.496111707240765</v>
      </c>
      <c r="Q869" s="110">
        <v>55.44142550095053</v>
      </c>
    </row>
    <row r="870" spans="15:17" x14ac:dyDescent="0.25">
      <c r="O870" s="109">
        <v>866</v>
      </c>
      <c r="P870" s="110">
        <v>50.501116915908909</v>
      </c>
      <c r="Q870" s="110">
        <v>27.703436730837691</v>
      </c>
    </row>
    <row r="871" spans="15:17" x14ac:dyDescent="0.25">
      <c r="O871" s="109">
        <v>867</v>
      </c>
      <c r="P871" s="110">
        <v>50.512700741625842</v>
      </c>
      <c r="Q871" s="110">
        <v>53.854398276526027</v>
      </c>
    </row>
    <row r="872" spans="15:17" x14ac:dyDescent="0.25">
      <c r="O872" s="109">
        <v>868</v>
      </c>
      <c r="P872" s="110">
        <v>50.540413289775941</v>
      </c>
      <c r="Q872" s="110">
        <v>-16.868189915925107</v>
      </c>
    </row>
    <row r="873" spans="15:17" x14ac:dyDescent="0.25">
      <c r="O873" s="109">
        <v>869</v>
      </c>
      <c r="P873" s="110">
        <v>50.562777172466127</v>
      </c>
      <c r="Q873" s="110">
        <v>35.565871853319656</v>
      </c>
    </row>
    <row r="874" spans="15:17" x14ac:dyDescent="0.25">
      <c r="O874" s="109">
        <v>870</v>
      </c>
      <c r="P874" s="110">
        <v>50.630634020743017</v>
      </c>
      <c r="Q874" s="110">
        <v>49.024127260485685</v>
      </c>
    </row>
    <row r="875" spans="15:17" x14ac:dyDescent="0.25">
      <c r="O875" s="109">
        <v>871</v>
      </c>
      <c r="P875" s="110">
        <v>50.735784878156714</v>
      </c>
      <c r="Q875" s="110">
        <v>52.585624878107723</v>
      </c>
    </row>
    <row r="876" spans="15:17" x14ac:dyDescent="0.25">
      <c r="O876" s="109">
        <v>872</v>
      </c>
      <c r="P876" s="110">
        <v>50.795956663002109</v>
      </c>
      <c r="Q876" s="110">
        <v>61.915469100032162</v>
      </c>
    </row>
    <row r="877" spans="15:17" x14ac:dyDescent="0.25">
      <c r="O877" s="109">
        <v>873</v>
      </c>
      <c r="P877" s="110">
        <v>50.966403505725872</v>
      </c>
      <c r="Q877" s="110">
        <v>0.58279273640012974</v>
      </c>
    </row>
    <row r="878" spans="15:17" x14ac:dyDescent="0.25">
      <c r="O878" s="109">
        <v>874</v>
      </c>
      <c r="P878" s="110">
        <v>51.001165969687918</v>
      </c>
      <c r="Q878" s="110">
        <v>42.061124586026523</v>
      </c>
    </row>
    <row r="879" spans="15:17" x14ac:dyDescent="0.25">
      <c r="O879" s="109">
        <v>875</v>
      </c>
      <c r="P879" s="110">
        <v>51.008625204569867</v>
      </c>
      <c r="Q879" s="110">
        <v>24.024812543898182</v>
      </c>
    </row>
    <row r="880" spans="15:17" x14ac:dyDescent="0.25">
      <c r="O880" s="109">
        <v>876</v>
      </c>
      <c r="P880" s="110">
        <v>51.017327177274325</v>
      </c>
      <c r="Q880" s="110">
        <v>29.10858308669976</v>
      </c>
    </row>
    <row r="881" spans="15:17" x14ac:dyDescent="0.25">
      <c r="O881" s="109">
        <v>877</v>
      </c>
      <c r="P881" s="110">
        <v>51.026095968814197</v>
      </c>
      <c r="Q881" s="110">
        <v>66.725620591700277</v>
      </c>
    </row>
    <row r="882" spans="15:17" x14ac:dyDescent="0.25">
      <c r="O882" s="109">
        <v>878</v>
      </c>
      <c r="P882" s="110">
        <v>51.045717789239148</v>
      </c>
      <c r="Q882" s="110">
        <v>37.402202527571859</v>
      </c>
    </row>
    <row r="883" spans="15:17" x14ac:dyDescent="0.25">
      <c r="O883" s="109">
        <v>879</v>
      </c>
      <c r="P883" s="110">
        <v>51.052009230340403</v>
      </c>
      <c r="Q883" s="110">
        <v>15.825113470644055</v>
      </c>
    </row>
    <row r="884" spans="15:17" x14ac:dyDescent="0.25">
      <c r="O884" s="109">
        <v>880</v>
      </c>
      <c r="P884" s="110">
        <v>51.05278680588804</v>
      </c>
      <c r="Q884" s="110">
        <v>20.454812543898168</v>
      </c>
    </row>
    <row r="885" spans="15:17" x14ac:dyDescent="0.25">
      <c r="O885" s="109">
        <v>881</v>
      </c>
      <c r="P885" s="110">
        <v>51.058521183680263</v>
      </c>
      <c r="Q885" s="110">
        <v>21.854812543898174</v>
      </c>
    </row>
    <row r="886" spans="15:17" x14ac:dyDescent="0.25">
      <c r="O886" s="109">
        <v>882</v>
      </c>
      <c r="P886" s="110">
        <v>51.082096668604557</v>
      </c>
      <c r="Q886" s="110">
        <v>69.336183821487992</v>
      </c>
    </row>
    <row r="887" spans="15:17" x14ac:dyDescent="0.25">
      <c r="O887" s="109">
        <v>883</v>
      </c>
      <c r="P887" s="110">
        <v>51.090416142237764</v>
      </c>
      <c r="Q887" s="110">
        <v>70.025537944458321</v>
      </c>
    </row>
    <row r="888" spans="15:17" x14ac:dyDescent="0.25">
      <c r="O888" s="109">
        <v>884</v>
      </c>
      <c r="P888" s="110">
        <v>51.168478904006285</v>
      </c>
      <c r="Q888" s="110">
        <v>4.7970244474355512</v>
      </c>
    </row>
    <row r="889" spans="15:17" x14ac:dyDescent="0.25">
      <c r="O889" s="109">
        <v>885</v>
      </c>
      <c r="P889" s="110">
        <v>51.366256572723778</v>
      </c>
      <c r="Q889" s="110">
        <v>32.40443569875417</v>
      </c>
    </row>
    <row r="890" spans="15:17" x14ac:dyDescent="0.25">
      <c r="O890" s="109">
        <v>886</v>
      </c>
      <c r="P890" s="110">
        <v>51.400380127625297</v>
      </c>
      <c r="Q890" s="110">
        <v>35.573748357157854</v>
      </c>
    </row>
    <row r="891" spans="15:17" x14ac:dyDescent="0.25">
      <c r="O891" s="109">
        <v>887</v>
      </c>
      <c r="P891" s="110">
        <v>51.432022651052073</v>
      </c>
      <c r="Q891" s="110">
        <v>45.839885541398907</v>
      </c>
    </row>
    <row r="892" spans="15:17" x14ac:dyDescent="0.25">
      <c r="O892" s="109">
        <v>888</v>
      </c>
      <c r="P892" s="110">
        <v>51.511506440477518</v>
      </c>
      <c r="Q892" s="110">
        <v>52.349279698929891</v>
      </c>
    </row>
    <row r="893" spans="15:17" x14ac:dyDescent="0.25">
      <c r="O893" s="109">
        <v>889</v>
      </c>
      <c r="P893" s="110">
        <v>51.640225003100518</v>
      </c>
      <c r="Q893" s="110">
        <v>22.694812543898177</v>
      </c>
    </row>
    <row r="894" spans="15:17" x14ac:dyDescent="0.25">
      <c r="O894" s="109">
        <v>890</v>
      </c>
      <c r="P894" s="110">
        <v>51.659980939516096</v>
      </c>
      <c r="Q894" s="110">
        <v>62.424221051511132</v>
      </c>
    </row>
    <row r="895" spans="15:17" x14ac:dyDescent="0.25">
      <c r="O895" s="109">
        <v>891</v>
      </c>
      <c r="P895" s="110">
        <v>51.672305329791875</v>
      </c>
      <c r="Q895" s="110">
        <v>49.693568596398677</v>
      </c>
    </row>
    <row r="896" spans="15:17" x14ac:dyDescent="0.25">
      <c r="O896" s="109">
        <v>892</v>
      </c>
      <c r="P896" s="110">
        <v>51.787946934102003</v>
      </c>
      <c r="Q896" s="110">
        <v>2.9276523421412435</v>
      </c>
    </row>
    <row r="897" spans="15:17" x14ac:dyDescent="0.25">
      <c r="O897" s="109">
        <v>893</v>
      </c>
      <c r="P897" s="110">
        <v>51.901133961357552</v>
      </c>
      <c r="Q897" s="110">
        <v>4.5570244474355528</v>
      </c>
    </row>
    <row r="898" spans="15:17" x14ac:dyDescent="0.25">
      <c r="O898" s="109">
        <v>894</v>
      </c>
      <c r="P898" s="110">
        <v>52.060403771119823</v>
      </c>
      <c r="Q898" s="110">
        <v>10.211165841298827</v>
      </c>
    </row>
    <row r="899" spans="15:17" x14ac:dyDescent="0.25">
      <c r="O899" s="109">
        <v>895</v>
      </c>
      <c r="P899" s="110">
        <v>52.066236864179075</v>
      </c>
      <c r="Q899" s="110">
        <v>45.748571735215947</v>
      </c>
    </row>
    <row r="900" spans="15:17" x14ac:dyDescent="0.25">
      <c r="O900" s="109">
        <v>896</v>
      </c>
      <c r="P900" s="110">
        <v>52.079142912388512</v>
      </c>
      <c r="Q900" s="110">
        <v>51.146518342162992</v>
      </c>
    </row>
    <row r="901" spans="15:17" x14ac:dyDescent="0.25">
      <c r="O901" s="109">
        <v>897</v>
      </c>
      <c r="P901" s="110">
        <v>52.210698821715241</v>
      </c>
      <c r="Q901" s="110">
        <v>75.231055007964414</v>
      </c>
    </row>
    <row r="902" spans="15:17" x14ac:dyDescent="0.25">
      <c r="O902" s="109">
        <v>898</v>
      </c>
      <c r="P902" s="110">
        <v>52.250316839866166</v>
      </c>
      <c r="Q902" s="110">
        <v>32.085191361420961</v>
      </c>
    </row>
    <row r="903" spans="15:17" x14ac:dyDescent="0.25">
      <c r="O903" s="109">
        <v>899</v>
      </c>
      <c r="P903" s="110">
        <v>52.323043654071959</v>
      </c>
      <c r="Q903" s="110">
        <v>22.904812543898178</v>
      </c>
    </row>
    <row r="904" spans="15:17" x14ac:dyDescent="0.25">
      <c r="O904" s="109">
        <v>900</v>
      </c>
      <c r="P904" s="110">
        <v>52.342032013419512</v>
      </c>
      <c r="Q904" s="110">
        <v>45.256007699741858</v>
      </c>
    </row>
    <row r="905" spans="15:17" x14ac:dyDescent="0.25">
      <c r="O905" s="109">
        <v>901</v>
      </c>
      <c r="P905" s="110">
        <v>52.354709696207856</v>
      </c>
      <c r="Q905" s="110">
        <v>48.779981570074597</v>
      </c>
    </row>
    <row r="906" spans="15:17" x14ac:dyDescent="0.25">
      <c r="O906" s="109">
        <v>902</v>
      </c>
      <c r="P906" s="110">
        <v>52.38024142742853</v>
      </c>
      <c r="Q906" s="110">
        <v>51.195154836298244</v>
      </c>
    </row>
    <row r="907" spans="15:17" x14ac:dyDescent="0.25">
      <c r="O907" s="109">
        <v>903</v>
      </c>
      <c r="P907" s="110">
        <v>52.405761105943</v>
      </c>
      <c r="Q907" s="110">
        <v>54.371589407749092</v>
      </c>
    </row>
    <row r="908" spans="15:17" x14ac:dyDescent="0.25">
      <c r="O908" s="109">
        <v>904</v>
      </c>
      <c r="P908" s="110">
        <v>52.469810691902566</v>
      </c>
      <c r="Q908" s="110">
        <v>5.0370244474355497</v>
      </c>
    </row>
    <row r="909" spans="15:17" x14ac:dyDescent="0.25">
      <c r="O909" s="109">
        <v>905</v>
      </c>
      <c r="P909" s="110">
        <v>52.492877065140441</v>
      </c>
      <c r="Q909" s="110">
        <v>42.552014169806512</v>
      </c>
    </row>
    <row r="910" spans="15:17" x14ac:dyDescent="0.25">
      <c r="O910" s="109">
        <v>906</v>
      </c>
      <c r="P910" s="110">
        <v>52.555053346313699</v>
      </c>
      <c r="Q910" s="110">
        <v>22.204812543898175</v>
      </c>
    </row>
    <row r="911" spans="15:17" x14ac:dyDescent="0.25">
      <c r="O911" s="109">
        <v>907</v>
      </c>
      <c r="P911" s="110">
        <v>52.610186657671534</v>
      </c>
      <c r="Q911" s="110">
        <v>16.691840841087284</v>
      </c>
    </row>
    <row r="912" spans="15:17" x14ac:dyDescent="0.25">
      <c r="O912" s="109">
        <v>908</v>
      </c>
      <c r="P912" s="110">
        <v>52.660178095167112</v>
      </c>
      <c r="Q912" s="110">
        <v>28.875620208050371</v>
      </c>
    </row>
    <row r="913" spans="15:17" x14ac:dyDescent="0.25">
      <c r="O913" s="109">
        <v>909</v>
      </c>
      <c r="P913" s="110">
        <v>52.721585821368286</v>
      </c>
      <c r="Q913" s="110">
        <v>5.2170244474355485</v>
      </c>
    </row>
    <row r="914" spans="15:17" x14ac:dyDescent="0.25">
      <c r="O914" s="109">
        <v>910</v>
      </c>
      <c r="P914" s="110">
        <v>52.827387855299371</v>
      </c>
      <c r="Q914" s="110">
        <v>18.322760065808119</v>
      </c>
    </row>
    <row r="915" spans="15:17" x14ac:dyDescent="0.25">
      <c r="O915" s="109">
        <v>911</v>
      </c>
      <c r="P915" s="110">
        <v>52.856906653552173</v>
      </c>
      <c r="Q915" s="110">
        <v>46.330883544167214</v>
      </c>
    </row>
    <row r="916" spans="15:17" x14ac:dyDescent="0.25">
      <c r="O916" s="109">
        <v>912</v>
      </c>
      <c r="P916" s="110">
        <v>52.904826889173165</v>
      </c>
      <c r="Q916" s="110">
        <v>46.397938885051545</v>
      </c>
    </row>
    <row r="917" spans="15:17" x14ac:dyDescent="0.25">
      <c r="O917" s="109">
        <v>913</v>
      </c>
      <c r="P917" s="110">
        <v>53.032301267974816</v>
      </c>
      <c r="Q917" s="110">
        <v>65.200252295307308</v>
      </c>
    </row>
    <row r="918" spans="15:17" x14ac:dyDescent="0.25">
      <c r="O918" s="109">
        <v>914</v>
      </c>
      <c r="P918" s="110">
        <v>53.0388273995828</v>
      </c>
      <c r="Q918" s="110">
        <v>58.15497024036987</v>
      </c>
    </row>
    <row r="919" spans="15:17" x14ac:dyDescent="0.25">
      <c r="O919" s="109">
        <v>915</v>
      </c>
      <c r="P919" s="110">
        <v>53.11770783135119</v>
      </c>
      <c r="Q919" s="110">
        <v>-11.176879231813984</v>
      </c>
    </row>
    <row r="920" spans="15:17" x14ac:dyDescent="0.25">
      <c r="O920" s="109">
        <v>916</v>
      </c>
      <c r="P920" s="110">
        <v>53.129838871936542</v>
      </c>
      <c r="Q920" s="110">
        <v>43.280615654579037</v>
      </c>
    </row>
    <row r="921" spans="15:17" x14ac:dyDescent="0.25">
      <c r="O921" s="109">
        <v>917</v>
      </c>
      <c r="P921" s="110">
        <v>53.194701182947782</v>
      </c>
      <c r="Q921" s="110">
        <v>50.7355314554746</v>
      </c>
    </row>
    <row r="922" spans="15:17" x14ac:dyDescent="0.25">
      <c r="O922" s="109">
        <v>918</v>
      </c>
      <c r="P922" s="110">
        <v>53.201653846227735</v>
      </c>
      <c r="Q922" s="110">
        <v>2.15076556582612</v>
      </c>
    </row>
    <row r="923" spans="15:17" x14ac:dyDescent="0.25">
      <c r="O923" s="109">
        <v>919</v>
      </c>
      <c r="P923" s="110">
        <v>53.266700879576341</v>
      </c>
      <c r="Q923" s="110">
        <v>11.049107592167227</v>
      </c>
    </row>
    <row r="924" spans="15:17" x14ac:dyDescent="0.25">
      <c r="O924" s="109">
        <v>920</v>
      </c>
      <c r="P924" s="110">
        <v>53.344229579408776</v>
      </c>
      <c r="Q924" s="110">
        <v>34.192469139928576</v>
      </c>
    </row>
    <row r="925" spans="15:17" x14ac:dyDescent="0.25">
      <c r="O925" s="109">
        <v>921</v>
      </c>
      <c r="P925" s="110">
        <v>53.516518278892015</v>
      </c>
      <c r="Q925" s="110">
        <v>39.367503772622314</v>
      </c>
    </row>
    <row r="926" spans="15:17" x14ac:dyDescent="0.25">
      <c r="O926" s="109">
        <v>922</v>
      </c>
      <c r="P926" s="110">
        <v>53.520334445012217</v>
      </c>
      <c r="Q926" s="110">
        <v>45.440514977542762</v>
      </c>
    </row>
    <row r="927" spans="15:17" x14ac:dyDescent="0.25">
      <c r="O927" s="109">
        <v>923</v>
      </c>
      <c r="P927" s="110">
        <v>53.583887522796445</v>
      </c>
      <c r="Q927" s="110">
        <v>7.1453613013507091</v>
      </c>
    </row>
    <row r="928" spans="15:17" x14ac:dyDescent="0.25">
      <c r="O928" s="109">
        <v>924</v>
      </c>
      <c r="P928" s="110">
        <v>54.178360402689705</v>
      </c>
      <c r="Q928" s="110">
        <v>27.224482488237427</v>
      </c>
    </row>
    <row r="929" spans="15:17" x14ac:dyDescent="0.25">
      <c r="O929" s="109">
        <v>925</v>
      </c>
      <c r="P929" s="110">
        <v>54.208407227096977</v>
      </c>
      <c r="Q929" s="110">
        <v>27.681467521264789</v>
      </c>
    </row>
    <row r="930" spans="15:17" x14ac:dyDescent="0.25">
      <c r="O930" s="109">
        <v>926</v>
      </c>
      <c r="P930" s="110">
        <v>54.457167997175141</v>
      </c>
      <c r="Q930" s="110">
        <v>61.127451660429777</v>
      </c>
    </row>
    <row r="931" spans="15:17" x14ac:dyDescent="0.25">
      <c r="O931" s="109">
        <v>927</v>
      </c>
      <c r="P931" s="110">
        <v>54.660430951853037</v>
      </c>
      <c r="Q931" s="110">
        <v>13.809477068445693</v>
      </c>
    </row>
    <row r="932" spans="15:17" x14ac:dyDescent="0.25">
      <c r="O932" s="109">
        <v>928</v>
      </c>
      <c r="P932" s="110">
        <v>54.68928232506827</v>
      </c>
      <c r="Q932" s="110">
        <v>40.490431227688397</v>
      </c>
    </row>
    <row r="933" spans="15:17" x14ac:dyDescent="0.25">
      <c r="O933" s="109">
        <v>929</v>
      </c>
      <c r="P933" s="110">
        <v>54.7884070678451</v>
      </c>
      <c r="Q933" s="110">
        <v>38.814378600711166</v>
      </c>
    </row>
    <row r="934" spans="15:17" x14ac:dyDescent="0.25">
      <c r="O934" s="109">
        <v>930</v>
      </c>
      <c r="P934" s="110">
        <v>54.872441835511701</v>
      </c>
      <c r="Q934" s="110">
        <v>49.267656835471804</v>
      </c>
    </row>
    <row r="935" spans="15:17" x14ac:dyDescent="0.25">
      <c r="O935" s="109">
        <v>931</v>
      </c>
      <c r="P935" s="110">
        <v>54.944252609255471</v>
      </c>
      <c r="Q935" s="110">
        <v>57.811649460143222</v>
      </c>
    </row>
    <row r="936" spans="15:17" x14ac:dyDescent="0.25">
      <c r="O936" s="109">
        <v>932</v>
      </c>
      <c r="P936" s="110">
        <v>55.06246835999535</v>
      </c>
      <c r="Q936" s="110">
        <v>13.521459787509912</v>
      </c>
    </row>
    <row r="937" spans="15:17" x14ac:dyDescent="0.25">
      <c r="O937" s="109">
        <v>933</v>
      </c>
      <c r="P937" s="110">
        <v>55.179473072722537</v>
      </c>
      <c r="Q937" s="110">
        <v>61.672116339493343</v>
      </c>
    </row>
    <row r="938" spans="15:17" x14ac:dyDescent="0.25">
      <c r="O938" s="109">
        <v>934</v>
      </c>
      <c r="P938" s="110">
        <v>55.368783262434675</v>
      </c>
      <c r="Q938" s="110">
        <v>50.236193618222011</v>
      </c>
    </row>
    <row r="939" spans="15:17" x14ac:dyDescent="0.25">
      <c r="O939" s="109">
        <v>935</v>
      </c>
      <c r="P939" s="110">
        <v>55.505792377999157</v>
      </c>
      <c r="Q939" s="110">
        <v>62.52700476063297</v>
      </c>
    </row>
    <row r="940" spans="15:17" x14ac:dyDescent="0.25">
      <c r="O940" s="109">
        <v>936</v>
      </c>
      <c r="P940" s="110">
        <v>55.521667042389247</v>
      </c>
      <c r="Q940" s="110">
        <v>32.850130947080949</v>
      </c>
    </row>
    <row r="941" spans="15:17" x14ac:dyDescent="0.25">
      <c r="O941" s="109">
        <v>937</v>
      </c>
      <c r="P941" s="110">
        <v>55.661181716978689</v>
      </c>
      <c r="Q941" s="110">
        <v>38.067514411160325</v>
      </c>
    </row>
    <row r="942" spans="15:17" x14ac:dyDescent="0.25">
      <c r="O942" s="109">
        <v>938</v>
      </c>
      <c r="P942" s="110">
        <v>55.760547844518996</v>
      </c>
      <c r="Q942" s="110">
        <v>60.498022131123122</v>
      </c>
    </row>
    <row r="943" spans="15:17" x14ac:dyDescent="0.25">
      <c r="O943" s="109">
        <v>939</v>
      </c>
      <c r="P943" s="110">
        <v>55.775238174586249</v>
      </c>
      <c r="Q943" s="110">
        <v>49.626273845846107</v>
      </c>
    </row>
    <row r="944" spans="15:17" x14ac:dyDescent="0.25">
      <c r="O944" s="109">
        <v>940</v>
      </c>
      <c r="P944" s="110">
        <v>55.83223913073563</v>
      </c>
      <c r="Q944" s="110">
        <v>0.73485941275717792</v>
      </c>
    </row>
    <row r="945" spans="15:17" x14ac:dyDescent="0.25">
      <c r="O945" s="109">
        <v>941</v>
      </c>
      <c r="P945" s="110">
        <v>55.84308638916449</v>
      </c>
      <c r="Q945" s="110">
        <v>66.214674296784153</v>
      </c>
    </row>
    <row r="946" spans="15:17" x14ac:dyDescent="0.25">
      <c r="O946" s="109">
        <v>942</v>
      </c>
      <c r="P946" s="110">
        <v>55.953941339363766</v>
      </c>
      <c r="Q946" s="110">
        <v>13.416800231159897</v>
      </c>
    </row>
    <row r="947" spans="15:17" x14ac:dyDescent="0.25">
      <c r="O947" s="109">
        <v>943</v>
      </c>
      <c r="P947" s="110">
        <v>56.072516906866731</v>
      </c>
      <c r="Q947" s="110">
        <v>35.723481557517665</v>
      </c>
    </row>
    <row r="948" spans="15:17" x14ac:dyDescent="0.25">
      <c r="O948" s="109">
        <v>944</v>
      </c>
      <c r="P948" s="110">
        <v>56.25025304129607</v>
      </c>
      <c r="Q948" s="110">
        <v>58.592927172408366</v>
      </c>
    </row>
    <row r="949" spans="15:17" x14ac:dyDescent="0.25">
      <c r="O949" s="109">
        <v>945</v>
      </c>
      <c r="P949" s="110">
        <v>56.881022204029001</v>
      </c>
      <c r="Q949" s="110">
        <v>23.744812543898181</v>
      </c>
    </row>
    <row r="950" spans="15:17" x14ac:dyDescent="0.25">
      <c r="O950" s="109">
        <v>946</v>
      </c>
      <c r="P950" s="110">
        <v>56.895001392350522</v>
      </c>
      <c r="Q950" s="110">
        <v>26.146400943624602</v>
      </c>
    </row>
    <row r="951" spans="15:17" x14ac:dyDescent="0.25">
      <c r="O951" s="109">
        <v>947</v>
      </c>
      <c r="P951" s="110">
        <v>56.952758172395562</v>
      </c>
      <c r="Q951" s="110">
        <v>47.51934431823431</v>
      </c>
    </row>
    <row r="952" spans="15:17" x14ac:dyDescent="0.25">
      <c r="O952" s="109">
        <v>948</v>
      </c>
      <c r="P952" s="110">
        <v>57.092671279191848</v>
      </c>
      <c r="Q952" s="110">
        <v>-10.694760693743113</v>
      </c>
    </row>
    <row r="953" spans="15:17" x14ac:dyDescent="0.25">
      <c r="O953" s="109">
        <v>949</v>
      </c>
      <c r="P953" s="110">
        <v>57.116302619301791</v>
      </c>
      <c r="Q953" s="110">
        <v>7.6259830778317124</v>
      </c>
    </row>
    <row r="954" spans="15:17" x14ac:dyDescent="0.25">
      <c r="O954" s="109">
        <v>950</v>
      </c>
      <c r="P954" s="110">
        <v>57.13693324516872</v>
      </c>
      <c r="Q954" s="110">
        <v>16.553482010015067</v>
      </c>
    </row>
    <row r="955" spans="15:17" x14ac:dyDescent="0.25">
      <c r="O955" s="109">
        <v>951</v>
      </c>
      <c r="P955" s="110">
        <v>57.141568297112784</v>
      </c>
      <c r="Q955" s="110">
        <v>22.414812543898176</v>
      </c>
    </row>
    <row r="956" spans="15:17" x14ac:dyDescent="0.25">
      <c r="O956" s="109">
        <v>952</v>
      </c>
      <c r="P956" s="110">
        <v>57.183124911553755</v>
      </c>
      <c r="Q956" s="110">
        <v>7.1216698315051001</v>
      </c>
    </row>
    <row r="957" spans="15:17" x14ac:dyDescent="0.25">
      <c r="O957" s="109">
        <v>953</v>
      </c>
      <c r="P957" s="110">
        <v>57.301278485098642</v>
      </c>
      <c r="Q957" s="110">
        <v>36.603468883136458</v>
      </c>
    </row>
    <row r="958" spans="15:17" x14ac:dyDescent="0.25">
      <c r="O958" s="109">
        <v>954</v>
      </c>
      <c r="P958" s="110">
        <v>57.358459829796608</v>
      </c>
      <c r="Q958" s="110">
        <v>36.400624491563974</v>
      </c>
    </row>
    <row r="959" spans="15:17" x14ac:dyDescent="0.25">
      <c r="O959" s="109">
        <v>955</v>
      </c>
      <c r="P959" s="110">
        <v>57.406666211805891</v>
      </c>
      <c r="Q959" s="110">
        <v>10.89102780717351</v>
      </c>
    </row>
    <row r="960" spans="15:17" x14ac:dyDescent="0.25">
      <c r="O960" s="109">
        <v>956</v>
      </c>
      <c r="P960" s="110">
        <v>57.483007557429843</v>
      </c>
      <c r="Q960" s="110">
        <v>29.494218838946043</v>
      </c>
    </row>
    <row r="961" spans="15:17" x14ac:dyDescent="0.25">
      <c r="O961" s="109">
        <v>957</v>
      </c>
      <c r="P961" s="110">
        <v>57.608838175302587</v>
      </c>
      <c r="Q961" s="110">
        <v>46.170451246521367</v>
      </c>
    </row>
    <row r="962" spans="15:17" x14ac:dyDescent="0.25">
      <c r="O962" s="109">
        <v>958</v>
      </c>
      <c r="P962" s="110">
        <v>57.730577727797694</v>
      </c>
      <c r="Q962" s="110">
        <v>21.504812543898172</v>
      </c>
    </row>
    <row r="963" spans="15:17" x14ac:dyDescent="0.25">
      <c r="O963" s="109">
        <v>959</v>
      </c>
      <c r="P963" s="110">
        <v>57.776035701938603</v>
      </c>
      <c r="Q963" s="110">
        <v>40.06870418942097</v>
      </c>
    </row>
    <row r="964" spans="15:17" x14ac:dyDescent="0.25">
      <c r="O964" s="109">
        <v>960</v>
      </c>
      <c r="P964" s="110">
        <v>57.879517752321476</v>
      </c>
      <c r="Q964" s="110">
        <v>72.653101000033232</v>
      </c>
    </row>
    <row r="965" spans="15:17" x14ac:dyDescent="0.25">
      <c r="O965" s="109">
        <v>961</v>
      </c>
      <c r="P965" s="110">
        <v>58.009962811417751</v>
      </c>
      <c r="Q965" s="110">
        <v>-1.7227550712639683</v>
      </c>
    </row>
    <row r="966" spans="15:17" x14ac:dyDescent="0.25">
      <c r="O966" s="109">
        <v>962</v>
      </c>
      <c r="P966" s="110">
        <v>58.115267824198874</v>
      </c>
      <c r="Q966" s="110">
        <v>73.593925124689349</v>
      </c>
    </row>
    <row r="967" spans="15:17" x14ac:dyDescent="0.25">
      <c r="O967" s="109">
        <v>963</v>
      </c>
      <c r="P967" s="110">
        <v>58.124384718598584</v>
      </c>
      <c r="Q967" s="110">
        <v>-4.5081151822404522</v>
      </c>
    </row>
    <row r="968" spans="15:17" x14ac:dyDescent="0.25">
      <c r="O968" s="109">
        <v>964</v>
      </c>
      <c r="P968" s="110">
        <v>58.197704656394279</v>
      </c>
      <c r="Q968" s="110">
        <v>39.341850189995597</v>
      </c>
    </row>
    <row r="969" spans="15:17" x14ac:dyDescent="0.25">
      <c r="O969" s="109">
        <v>965</v>
      </c>
      <c r="P969" s="110">
        <v>58.456878092628159</v>
      </c>
      <c r="Q969" s="110">
        <v>47.147883036366601</v>
      </c>
    </row>
    <row r="970" spans="15:17" x14ac:dyDescent="0.25">
      <c r="O970" s="109">
        <v>966</v>
      </c>
      <c r="P970" s="110">
        <v>58.703705608026851</v>
      </c>
      <c r="Q970" s="110">
        <v>55.05803738461924</v>
      </c>
    </row>
    <row r="971" spans="15:17" x14ac:dyDescent="0.25">
      <c r="O971" s="109">
        <v>967</v>
      </c>
      <c r="P971" s="110">
        <v>58.969470926150066</v>
      </c>
      <c r="Q971" s="110">
        <v>56.044364452879364</v>
      </c>
    </row>
    <row r="972" spans="15:17" x14ac:dyDescent="0.25">
      <c r="O972" s="109">
        <v>968</v>
      </c>
      <c r="P972" s="110">
        <v>59.173536656114344</v>
      </c>
      <c r="Q972" s="110">
        <v>-36.478317051148842</v>
      </c>
    </row>
    <row r="973" spans="15:17" x14ac:dyDescent="0.25">
      <c r="O973" s="109">
        <v>969</v>
      </c>
      <c r="P973" s="110">
        <v>59.205920426091403</v>
      </c>
      <c r="Q973" s="110">
        <v>-7.1330634371398318</v>
      </c>
    </row>
    <row r="974" spans="15:17" x14ac:dyDescent="0.25">
      <c r="O974" s="109">
        <v>970</v>
      </c>
      <c r="P974" s="110">
        <v>59.22384199470816</v>
      </c>
      <c r="Q974" s="110">
        <v>60.803279174732737</v>
      </c>
    </row>
    <row r="975" spans="15:17" x14ac:dyDescent="0.25">
      <c r="O975" s="109">
        <v>971</v>
      </c>
      <c r="P975" s="110">
        <v>59.279981864413742</v>
      </c>
      <c r="Q975" s="110">
        <v>48.829339218188665</v>
      </c>
    </row>
    <row r="976" spans="15:17" x14ac:dyDescent="0.25">
      <c r="O976" s="109">
        <v>972</v>
      </c>
      <c r="P976" s="110">
        <v>59.579561461838992</v>
      </c>
      <c r="Q976" s="110">
        <v>65.972175054358672</v>
      </c>
    </row>
    <row r="977" spans="15:17" x14ac:dyDescent="0.25">
      <c r="O977" s="109">
        <v>973</v>
      </c>
      <c r="P977" s="110">
        <v>59.819191589660456</v>
      </c>
      <c r="Q977" s="110">
        <v>47.407614427603612</v>
      </c>
    </row>
    <row r="978" spans="15:17" x14ac:dyDescent="0.25">
      <c r="O978" s="109">
        <v>974</v>
      </c>
      <c r="P978" s="110">
        <v>59.949744605527201</v>
      </c>
      <c r="Q978" s="110">
        <v>39.112679984539426</v>
      </c>
    </row>
    <row r="979" spans="15:17" x14ac:dyDescent="0.25">
      <c r="O979" s="109">
        <v>975</v>
      </c>
      <c r="P979" s="110">
        <v>60.234045200183395</v>
      </c>
      <c r="Q979" s="110">
        <v>19.894812543898166</v>
      </c>
    </row>
    <row r="980" spans="15:17" x14ac:dyDescent="0.25">
      <c r="O980" s="109">
        <v>976</v>
      </c>
      <c r="P980" s="110">
        <v>60.438133202823593</v>
      </c>
      <c r="Q980" s="110">
        <v>48.35373701051752</v>
      </c>
    </row>
    <row r="981" spans="15:17" x14ac:dyDescent="0.25">
      <c r="O981" s="109">
        <v>977</v>
      </c>
      <c r="P981" s="110">
        <v>60.503744706368877</v>
      </c>
      <c r="Q981" s="110">
        <v>60.107443688494889</v>
      </c>
    </row>
    <row r="982" spans="15:17" x14ac:dyDescent="0.25">
      <c r="O982" s="109">
        <v>978</v>
      </c>
      <c r="P982" s="110">
        <v>60.725771164157763</v>
      </c>
      <c r="Q982" s="110">
        <v>10.83580401341694</v>
      </c>
    </row>
    <row r="983" spans="15:17" x14ac:dyDescent="0.25">
      <c r="O983" s="109">
        <v>979</v>
      </c>
      <c r="P983" s="110">
        <v>60.853424240496395</v>
      </c>
      <c r="Q983" s="110">
        <v>53.000519071426936</v>
      </c>
    </row>
    <row r="984" spans="15:17" x14ac:dyDescent="0.25">
      <c r="O984" s="109">
        <v>980</v>
      </c>
      <c r="P984" s="110">
        <v>61.070417550100466</v>
      </c>
      <c r="Q984" s="110">
        <v>78.350491494070496</v>
      </c>
    </row>
    <row r="985" spans="15:17" x14ac:dyDescent="0.25">
      <c r="O985" s="109">
        <v>981</v>
      </c>
      <c r="P985" s="110">
        <v>61.091455708226654</v>
      </c>
      <c r="Q985" s="110">
        <v>36.973637748185318</v>
      </c>
    </row>
    <row r="986" spans="15:17" x14ac:dyDescent="0.25">
      <c r="O986" s="109">
        <v>982</v>
      </c>
      <c r="P986" s="110">
        <v>61.387843020455918</v>
      </c>
      <c r="Q986" s="110">
        <v>82.610898308944215</v>
      </c>
    </row>
    <row r="987" spans="15:17" x14ac:dyDescent="0.25">
      <c r="O987" s="109">
        <v>983</v>
      </c>
      <c r="P987" s="110">
        <v>61.502839890146852</v>
      </c>
      <c r="Q987" s="110">
        <v>36.502601933790196</v>
      </c>
    </row>
    <row r="988" spans="15:17" x14ac:dyDescent="0.25">
      <c r="O988" s="109">
        <v>984</v>
      </c>
      <c r="P988" s="110">
        <v>61.653845078342535</v>
      </c>
      <c r="Q988" s="110">
        <v>59.409641658572298</v>
      </c>
    </row>
    <row r="989" spans="15:17" x14ac:dyDescent="0.25">
      <c r="O989" s="109">
        <v>985</v>
      </c>
      <c r="P989" s="110">
        <v>62.127991590262745</v>
      </c>
      <c r="Q989" s="110">
        <v>28.1723087995748</v>
      </c>
    </row>
    <row r="990" spans="15:17" x14ac:dyDescent="0.25">
      <c r="O990" s="109">
        <v>986</v>
      </c>
      <c r="P990" s="110">
        <v>62.28858041038557</v>
      </c>
      <c r="Q990" s="110">
        <v>37.539139015139263</v>
      </c>
    </row>
    <row r="991" spans="15:17" x14ac:dyDescent="0.25">
      <c r="O991" s="109">
        <v>987</v>
      </c>
      <c r="P991" s="110">
        <v>62.572444114278568</v>
      </c>
      <c r="Q991" s="110">
        <v>61.211385731050306</v>
      </c>
    </row>
    <row r="992" spans="15:17" x14ac:dyDescent="0.25">
      <c r="O992" s="109">
        <v>988</v>
      </c>
      <c r="P992" s="110">
        <v>62.91015111772397</v>
      </c>
      <c r="Q992" s="110">
        <v>31.897866090193947</v>
      </c>
    </row>
    <row r="993" spans="15:17" x14ac:dyDescent="0.25">
      <c r="O993" s="109">
        <v>989</v>
      </c>
      <c r="P993" s="110">
        <v>63.046740886038975</v>
      </c>
      <c r="Q993" s="110">
        <v>-41.990434996848649</v>
      </c>
    </row>
    <row r="994" spans="15:17" x14ac:dyDescent="0.25">
      <c r="O994" s="109">
        <v>990</v>
      </c>
      <c r="P994" s="110">
        <v>63.807962596435104</v>
      </c>
      <c r="Q994" s="110">
        <v>24.374812543898184</v>
      </c>
    </row>
    <row r="995" spans="15:17" x14ac:dyDescent="0.25">
      <c r="O995" s="109">
        <v>991</v>
      </c>
      <c r="P995" s="110">
        <v>64.839633874328072</v>
      </c>
      <c r="Q995" s="110">
        <v>28.054126497111668</v>
      </c>
    </row>
    <row r="996" spans="15:17" x14ac:dyDescent="0.25">
      <c r="O996" s="109">
        <v>992</v>
      </c>
      <c r="P996" s="110">
        <v>66.935580005653364</v>
      </c>
      <c r="Q996" s="110">
        <v>9.6929998248146951</v>
      </c>
    </row>
    <row r="997" spans="15:17" x14ac:dyDescent="0.25">
      <c r="O997" s="109">
        <v>993</v>
      </c>
      <c r="P997" s="110">
        <v>67.005630918961174</v>
      </c>
      <c r="Q997" s="110">
        <v>30.779011338922007</v>
      </c>
    </row>
    <row r="998" spans="15:17" x14ac:dyDescent="0.25">
      <c r="O998" s="109">
        <v>994</v>
      </c>
      <c r="P998" s="110">
        <v>67.379003885433804</v>
      </c>
      <c r="Q998" s="110">
        <v>36.052168864567022</v>
      </c>
    </row>
    <row r="999" spans="15:17" x14ac:dyDescent="0.25">
      <c r="O999" s="109">
        <v>995</v>
      </c>
      <c r="P999" s="110">
        <v>67.98553764509235</v>
      </c>
      <c r="Q999" s="110">
        <v>68.876096996459125</v>
      </c>
    </row>
    <row r="1000" spans="15:17" x14ac:dyDescent="0.25">
      <c r="O1000" s="109">
        <v>996</v>
      </c>
      <c r="P1000" s="110">
        <v>69.135761299552627</v>
      </c>
      <c r="Q1000" s="110">
        <v>-28.93667306934325</v>
      </c>
    </row>
    <row r="1001" spans="15:17" x14ac:dyDescent="0.25">
      <c r="O1001" s="109">
        <v>997</v>
      </c>
      <c r="P1001" s="110">
        <v>70.987215389956688</v>
      </c>
      <c r="Q1001" s="110">
        <v>49.582511762349085</v>
      </c>
    </row>
    <row r="1002" spans="15:17" x14ac:dyDescent="0.25">
      <c r="O1002" s="109">
        <v>998</v>
      </c>
      <c r="P1002" s="110">
        <v>71.238406489376459</v>
      </c>
      <c r="Q1002" s="110">
        <v>10.128671392300973</v>
      </c>
    </row>
    <row r="1003" spans="15:17" x14ac:dyDescent="0.25">
      <c r="O1003" s="109">
        <v>999</v>
      </c>
      <c r="P1003" s="110">
        <v>71.711000940694277</v>
      </c>
      <c r="Q1003" s="110">
        <v>17.331756119503776</v>
      </c>
    </row>
    <row r="1004" spans="15:17" x14ac:dyDescent="0.25">
      <c r="O1004" s="109">
        <v>1000</v>
      </c>
      <c r="P1004" s="110">
        <v>73.16645585963353</v>
      </c>
      <c r="Q1004" s="110">
        <v>76.998161171107455</v>
      </c>
    </row>
  </sheetData>
  <mergeCells count="1">
    <mergeCell ref="B4:J4"/>
  </mergeCells>
  <hyperlinks>
    <hyperlink ref="N1" location="'Navigation &amp; Instructions'!A1" display="Navigation" xr:uid="{EFD2CD2C-501E-4120-916E-2AE0878AD74E}"/>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EE38D6-BF34-4139-AB6E-BAFCDE9A8A53}">
  <dimension ref="B2"/>
  <sheetViews>
    <sheetView workbookViewId="0">
      <selection activeCell="E34" sqref="E34"/>
    </sheetView>
  </sheetViews>
  <sheetFormatPr defaultRowHeight="13.2" x14ac:dyDescent="0.25"/>
  <sheetData>
    <row r="2" spans="2:2" ht="18" x14ac:dyDescent="0.35">
      <c r="B2" s="106" t="s">
        <v>318</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64BE1B-9137-490B-B51B-8AB02EFE2C75}">
  <dimension ref="B1:Q1004"/>
  <sheetViews>
    <sheetView workbookViewId="0">
      <selection activeCell="D30" sqref="D30"/>
    </sheetView>
  </sheetViews>
  <sheetFormatPr defaultColWidth="8.77734375" defaultRowHeight="13.2" x14ac:dyDescent="0.25"/>
  <cols>
    <col min="1" max="1" width="4.21875" customWidth="1"/>
    <col min="2" max="4" width="9.77734375" style="77" customWidth="1"/>
    <col min="5" max="13" width="9.77734375" customWidth="1"/>
    <col min="14" max="14" width="10.5546875" customWidth="1"/>
    <col min="15" max="17" width="15.21875" customWidth="1"/>
  </cols>
  <sheetData>
    <row r="1" spans="2:17" ht="15.6" x14ac:dyDescent="0.3">
      <c r="B1" s="107" t="s">
        <v>329</v>
      </c>
      <c r="N1" s="82" t="s">
        <v>135</v>
      </c>
    </row>
    <row r="4" spans="2:17" ht="48.45" customHeight="1" x14ac:dyDescent="0.3">
      <c r="B4" s="263" t="s">
        <v>320</v>
      </c>
      <c r="C4" s="263"/>
      <c r="D4" s="263"/>
      <c r="E4" s="263"/>
      <c r="F4" s="263"/>
      <c r="G4" s="263"/>
      <c r="H4" s="263"/>
      <c r="I4" s="263"/>
      <c r="J4" s="263"/>
      <c r="O4" s="108" t="s">
        <v>321</v>
      </c>
      <c r="P4" s="108" t="s">
        <v>322</v>
      </c>
      <c r="Q4" s="108" t="s">
        <v>323</v>
      </c>
    </row>
    <row r="5" spans="2:17" x14ac:dyDescent="0.25">
      <c r="O5" s="109">
        <v>1</v>
      </c>
      <c r="P5" s="110">
        <v>-62.498358903328494</v>
      </c>
      <c r="Q5" s="110">
        <v>19.51658107988807</v>
      </c>
    </row>
    <row r="6" spans="2:17" x14ac:dyDescent="0.25">
      <c r="O6" s="109">
        <v>2</v>
      </c>
      <c r="P6" s="110">
        <v>-55.20806529760155</v>
      </c>
      <c r="Q6" s="110">
        <v>-0.87975224541100161</v>
      </c>
    </row>
    <row r="7" spans="2:17" x14ac:dyDescent="0.25">
      <c r="O7" s="109">
        <v>3</v>
      </c>
      <c r="P7" s="110">
        <v>-46.582619526514918</v>
      </c>
      <c r="Q7" s="110">
        <v>39.629322542408424</v>
      </c>
    </row>
    <row r="8" spans="2:17" x14ac:dyDescent="0.25">
      <c r="O8" s="109">
        <v>4</v>
      </c>
      <c r="P8" s="110">
        <v>-43.813504091953071</v>
      </c>
      <c r="Q8" s="110">
        <v>5.2770244474355481</v>
      </c>
    </row>
    <row r="9" spans="2:17" ht="14.4" x14ac:dyDescent="0.3">
      <c r="B9" s="111" t="s">
        <v>330</v>
      </c>
      <c r="C9" s="119"/>
      <c r="D9"/>
      <c r="O9" s="109">
        <v>5</v>
      </c>
      <c r="P9" s="110">
        <v>-42.007231170847383</v>
      </c>
      <c r="Q9" s="110">
        <v>35.406263244488052</v>
      </c>
    </row>
    <row r="10" spans="2:17" x14ac:dyDescent="0.25">
      <c r="B10" s="83"/>
      <c r="C10" s="114"/>
      <c r="D10" s="123"/>
      <c r="E10" s="84"/>
      <c r="F10" s="84"/>
      <c r="G10" s="84"/>
      <c r="H10" s="84"/>
      <c r="I10" s="84"/>
      <c r="J10" s="84"/>
      <c r="K10" s="84"/>
      <c r="L10" s="84"/>
      <c r="M10" s="85"/>
      <c r="O10" s="109">
        <v>6</v>
      </c>
      <c r="P10" s="110">
        <v>-41.882416429364518</v>
      </c>
      <c r="Q10" s="110">
        <v>49.049510706375358</v>
      </c>
    </row>
    <row r="11" spans="2:17" x14ac:dyDescent="0.25">
      <c r="B11" s="71"/>
      <c r="C11" s="116"/>
      <c r="D11" s="72"/>
      <c r="E11" s="72"/>
      <c r="F11" s="72"/>
      <c r="G11" s="72"/>
      <c r="H11" s="72"/>
      <c r="I11" s="72"/>
      <c r="J11" s="72"/>
      <c r="K11" s="72"/>
      <c r="L11" s="72"/>
      <c r="M11" s="73"/>
      <c r="O11" s="109">
        <v>7</v>
      </c>
      <c r="P11" s="110">
        <v>-38.60858929350519</v>
      </c>
      <c r="Q11" s="110">
        <v>87.123982336784422</v>
      </c>
    </row>
    <row r="12" spans="2:17" x14ac:dyDescent="0.25">
      <c r="B12" s="71"/>
      <c r="C12" s="116"/>
      <c r="D12" s="72"/>
      <c r="E12" s="72"/>
      <c r="F12" s="72"/>
      <c r="G12" s="72"/>
      <c r="H12" s="72"/>
      <c r="I12" s="72"/>
      <c r="J12" s="72"/>
      <c r="K12" s="72"/>
      <c r="L12" s="72"/>
      <c r="M12" s="73"/>
      <c r="O12" s="109">
        <v>8</v>
      </c>
      <c r="P12" s="110">
        <v>-36.44548656580281</v>
      </c>
      <c r="Q12" s="110">
        <v>-15.422052220234626</v>
      </c>
    </row>
    <row r="13" spans="2:17" x14ac:dyDescent="0.25">
      <c r="B13" s="71"/>
      <c r="C13" s="116"/>
      <c r="D13" s="72"/>
      <c r="E13" s="72"/>
      <c r="F13" s="72"/>
      <c r="G13" s="72"/>
      <c r="H13" s="72"/>
      <c r="I13" s="72"/>
      <c r="J13" s="72"/>
      <c r="K13" s="72"/>
      <c r="L13" s="72"/>
      <c r="M13" s="73"/>
      <c r="O13" s="109">
        <v>9</v>
      </c>
      <c r="P13" s="110">
        <v>-28.930885734729383</v>
      </c>
      <c r="Q13" s="110">
        <v>26.520570307751662</v>
      </c>
    </row>
    <row r="14" spans="2:17" x14ac:dyDescent="0.25">
      <c r="B14" s="71"/>
      <c r="C14" s="116"/>
      <c r="D14" s="72"/>
      <c r="E14" s="72"/>
      <c r="F14" s="72"/>
      <c r="G14" s="116"/>
      <c r="H14" s="72"/>
      <c r="I14" s="72"/>
      <c r="J14" s="72"/>
      <c r="K14" s="72"/>
      <c r="L14" s="72"/>
      <c r="M14" s="73"/>
      <c r="O14" s="109">
        <v>10</v>
      </c>
      <c r="P14" s="110">
        <v>-26.404519103007321</v>
      </c>
      <c r="Q14" s="110">
        <v>68.14212726055564</v>
      </c>
    </row>
    <row r="15" spans="2:17" x14ac:dyDescent="0.25">
      <c r="B15" s="71"/>
      <c r="C15" s="116"/>
      <c r="D15" s="72"/>
      <c r="E15" s="72"/>
      <c r="F15" s="72"/>
      <c r="G15" s="72"/>
      <c r="H15" s="72"/>
      <c r="I15" s="72"/>
      <c r="J15" s="72"/>
      <c r="K15" s="72"/>
      <c r="L15" s="72"/>
      <c r="M15" s="73"/>
      <c r="O15" s="109">
        <v>11</v>
      </c>
      <c r="P15" s="110">
        <v>-26.224969392433145</v>
      </c>
      <c r="Q15" s="110">
        <v>38.434962137969663</v>
      </c>
    </row>
    <row r="16" spans="2:17" x14ac:dyDescent="0.25">
      <c r="B16" s="71"/>
      <c r="C16" s="116"/>
      <c r="D16" s="72"/>
      <c r="E16" s="72"/>
      <c r="F16" s="72"/>
      <c r="G16" s="72"/>
      <c r="H16" s="72"/>
      <c r="I16" s="72"/>
      <c r="J16" s="72"/>
      <c r="K16" s="72"/>
      <c r="L16" s="72"/>
      <c r="M16" s="73"/>
      <c r="O16" s="109">
        <v>12</v>
      </c>
      <c r="P16" s="110">
        <v>-25.358171295830164</v>
      </c>
      <c r="Q16" s="110">
        <v>53.675218481546899</v>
      </c>
    </row>
    <row r="17" spans="2:17" x14ac:dyDescent="0.25">
      <c r="B17" s="71"/>
      <c r="C17" s="116"/>
      <c r="D17" s="72"/>
      <c r="E17" s="72"/>
      <c r="F17" s="72"/>
      <c r="G17" s="72"/>
      <c r="H17" s="72"/>
      <c r="I17" s="72"/>
      <c r="J17" s="72"/>
      <c r="K17" s="72"/>
      <c r="L17" s="72"/>
      <c r="M17" s="73"/>
      <c r="O17" s="109">
        <v>13</v>
      </c>
      <c r="P17" s="110">
        <v>-24.334587835527064</v>
      </c>
      <c r="Q17" s="110">
        <v>-25.277283987071534</v>
      </c>
    </row>
    <row r="18" spans="2:17" x14ac:dyDescent="0.25">
      <c r="B18" s="71"/>
      <c r="C18" s="116"/>
      <c r="D18" s="72"/>
      <c r="E18" s="72"/>
      <c r="F18" s="72"/>
      <c r="G18" s="72"/>
      <c r="H18" s="72"/>
      <c r="I18" s="72"/>
      <c r="J18" s="72"/>
      <c r="K18" s="72"/>
      <c r="L18" s="72"/>
      <c r="M18" s="73"/>
      <c r="O18" s="109">
        <v>14</v>
      </c>
      <c r="P18" s="110">
        <v>-24.153063757890251</v>
      </c>
      <c r="Q18" s="110">
        <v>3.2061972850967351</v>
      </c>
    </row>
    <row r="19" spans="2:17" x14ac:dyDescent="0.25">
      <c r="B19" s="71"/>
      <c r="C19" s="116"/>
      <c r="D19" s="72"/>
      <c r="E19" s="72"/>
      <c r="F19" s="72"/>
      <c r="G19" s="72"/>
      <c r="H19" s="72"/>
      <c r="I19" s="72"/>
      <c r="J19" s="72"/>
      <c r="K19" s="72"/>
      <c r="L19" s="72"/>
      <c r="M19" s="73"/>
      <c r="O19" s="109">
        <v>15</v>
      </c>
      <c r="P19" s="110">
        <v>-23.066997431887312</v>
      </c>
      <c r="Q19" s="110">
        <v>25.677275908099311</v>
      </c>
    </row>
    <row r="20" spans="2:17" x14ac:dyDescent="0.25">
      <c r="B20" s="71"/>
      <c r="C20" s="116"/>
      <c r="D20" s="72"/>
      <c r="E20" s="72"/>
      <c r="F20" s="72"/>
      <c r="G20" s="72"/>
      <c r="H20" s="72"/>
      <c r="I20" s="72"/>
      <c r="J20" s="72"/>
      <c r="K20" s="72"/>
      <c r="L20" s="72"/>
      <c r="M20" s="73"/>
      <c r="O20" s="109">
        <v>16</v>
      </c>
      <c r="P20" s="110">
        <v>-21.109521387535878</v>
      </c>
      <c r="Q20" s="110">
        <v>31.930837990835659</v>
      </c>
    </row>
    <row r="21" spans="2:17" x14ac:dyDescent="0.25">
      <c r="B21" s="74"/>
      <c r="C21" s="118"/>
      <c r="D21" s="75"/>
      <c r="E21" s="75"/>
      <c r="F21" s="75"/>
      <c r="G21" s="75"/>
      <c r="H21" s="75"/>
      <c r="I21" s="75"/>
      <c r="J21" s="75"/>
      <c r="K21" s="75"/>
      <c r="L21" s="75"/>
      <c r="M21" s="76"/>
      <c r="O21" s="109">
        <v>17</v>
      </c>
      <c r="P21" s="110">
        <v>-19.779486678638278</v>
      </c>
      <c r="Q21" s="110">
        <v>79.731572371755092</v>
      </c>
    </row>
    <row r="22" spans="2:17" x14ac:dyDescent="0.25">
      <c r="O22" s="109">
        <v>18</v>
      </c>
      <c r="P22" s="110">
        <v>-18.354272400971002</v>
      </c>
      <c r="Q22" s="110">
        <v>-11.575791156104081</v>
      </c>
    </row>
    <row r="23" spans="2:17" x14ac:dyDescent="0.25">
      <c r="O23" s="109">
        <v>19</v>
      </c>
      <c r="P23" s="110">
        <v>-16.919597147494784</v>
      </c>
      <c r="Q23" s="110">
        <v>-9.5851159340551249</v>
      </c>
    </row>
    <row r="24" spans="2:17" x14ac:dyDescent="0.25">
      <c r="O24" s="109">
        <v>20</v>
      </c>
      <c r="P24" s="110">
        <v>-16.718063025673374</v>
      </c>
      <c r="Q24" s="110">
        <v>60.2682071122343</v>
      </c>
    </row>
    <row r="25" spans="2:17" x14ac:dyDescent="0.25">
      <c r="O25" s="109">
        <v>21</v>
      </c>
      <c r="P25" s="110">
        <v>-16.141056196718015</v>
      </c>
      <c r="Q25" s="110">
        <v>38.660655123359007</v>
      </c>
    </row>
    <row r="26" spans="2:17" x14ac:dyDescent="0.25">
      <c r="O26" s="109">
        <v>22</v>
      </c>
      <c r="P26" s="110">
        <v>-15.372791055939976</v>
      </c>
      <c r="Q26" s="110">
        <v>50.319216159757126</v>
      </c>
    </row>
    <row r="27" spans="2:17" x14ac:dyDescent="0.25">
      <c r="O27" s="109">
        <v>23</v>
      </c>
      <c r="P27" s="110">
        <v>-15.326435496469172</v>
      </c>
      <c r="Q27" s="110">
        <v>51.2571661551235</v>
      </c>
    </row>
    <row r="28" spans="2:17" x14ac:dyDescent="0.25">
      <c r="O28" s="109">
        <v>24</v>
      </c>
      <c r="P28" s="110">
        <v>-15.257953273115774</v>
      </c>
      <c r="Q28" s="110">
        <v>16.678144678063905</v>
      </c>
    </row>
    <row r="29" spans="2:17" x14ac:dyDescent="0.25">
      <c r="O29" s="109">
        <v>25</v>
      </c>
      <c r="P29" s="110">
        <v>-14.843274419463608</v>
      </c>
      <c r="Q29" s="110">
        <v>59.427128062832125</v>
      </c>
    </row>
    <row r="30" spans="2:17" x14ac:dyDescent="0.25">
      <c r="O30" s="109">
        <v>26</v>
      </c>
      <c r="P30" s="110">
        <v>-14.436433775562408</v>
      </c>
      <c r="Q30" s="110">
        <v>60.478340620884033</v>
      </c>
    </row>
    <row r="31" spans="2:17" x14ac:dyDescent="0.25">
      <c r="O31" s="109">
        <v>27</v>
      </c>
      <c r="P31" s="110">
        <v>-14.404012774583522</v>
      </c>
      <c r="Q31" s="110">
        <v>5.0970244474355493</v>
      </c>
    </row>
    <row r="32" spans="2:17" x14ac:dyDescent="0.25">
      <c r="O32" s="109">
        <v>28</v>
      </c>
      <c r="P32" s="110">
        <v>-12.946462534426683</v>
      </c>
      <c r="Q32" s="110">
        <v>61.242483223042434</v>
      </c>
    </row>
    <row r="33" spans="15:17" x14ac:dyDescent="0.25">
      <c r="O33" s="109">
        <v>29</v>
      </c>
      <c r="P33" s="110">
        <v>-12.756327405664731</v>
      </c>
      <c r="Q33" s="110">
        <v>88.341277888611671</v>
      </c>
    </row>
    <row r="34" spans="15:17" x14ac:dyDescent="0.25">
      <c r="O34" s="109">
        <v>30</v>
      </c>
      <c r="P34" s="110">
        <v>-11.516754621207951</v>
      </c>
      <c r="Q34" s="110">
        <v>66.871092429475212</v>
      </c>
    </row>
    <row r="35" spans="15:17" x14ac:dyDescent="0.25">
      <c r="O35" s="109">
        <v>31</v>
      </c>
      <c r="P35" s="110">
        <v>-11.113171020192643</v>
      </c>
      <c r="Q35" s="110">
        <v>68.496394775279896</v>
      </c>
    </row>
    <row r="36" spans="15:17" x14ac:dyDescent="0.25">
      <c r="O36" s="109">
        <v>32</v>
      </c>
      <c r="P36" s="110">
        <v>-10.921536655673156</v>
      </c>
      <c r="Q36" s="110">
        <v>19.475757338656063</v>
      </c>
    </row>
    <row r="37" spans="15:17" x14ac:dyDescent="0.25">
      <c r="O37" s="109">
        <v>33</v>
      </c>
      <c r="P37" s="110">
        <v>-10.677863409101686</v>
      </c>
      <c r="Q37" s="110">
        <v>47.737527615910771</v>
      </c>
    </row>
    <row r="38" spans="15:17" x14ac:dyDescent="0.25">
      <c r="O38" s="109">
        <v>34</v>
      </c>
      <c r="P38" s="110">
        <v>-10.651981650968141</v>
      </c>
      <c r="Q38" s="110">
        <v>77.737740857258558</v>
      </c>
    </row>
    <row r="39" spans="15:17" x14ac:dyDescent="0.25">
      <c r="O39" s="109">
        <v>35</v>
      </c>
      <c r="P39" s="110">
        <v>-10.442592075703976</v>
      </c>
      <c r="Q39" s="110">
        <v>27.043192652568411</v>
      </c>
    </row>
    <row r="40" spans="15:17" x14ac:dyDescent="0.25">
      <c r="O40" s="109">
        <v>36</v>
      </c>
      <c r="P40" s="110">
        <v>-9.5534850514727427</v>
      </c>
      <c r="Q40" s="110">
        <v>59.003190669321391</v>
      </c>
    </row>
    <row r="41" spans="15:17" x14ac:dyDescent="0.25">
      <c r="O41" s="109">
        <v>37</v>
      </c>
      <c r="P41" s="110">
        <v>-8.372905649368569</v>
      </c>
      <c r="Q41" s="110">
        <v>19.754812543898165</v>
      </c>
    </row>
    <row r="42" spans="15:17" x14ac:dyDescent="0.25">
      <c r="O42" s="109">
        <v>38</v>
      </c>
      <c r="P42" s="110">
        <v>-8.0623843273195721</v>
      </c>
      <c r="Q42" s="110">
        <v>2.7394215790060628</v>
      </c>
    </row>
    <row r="43" spans="15:17" x14ac:dyDescent="0.25">
      <c r="O43" s="109">
        <v>39</v>
      </c>
      <c r="P43" s="110">
        <v>-7.849742700499057</v>
      </c>
      <c r="Q43" s="110">
        <v>7.3905626690098938</v>
      </c>
    </row>
    <row r="44" spans="15:17" x14ac:dyDescent="0.25">
      <c r="O44" s="109">
        <v>40</v>
      </c>
      <c r="P44" s="110">
        <v>-7.7780956779802652</v>
      </c>
      <c r="Q44" s="110">
        <v>33.220418340988381</v>
      </c>
    </row>
    <row r="45" spans="15:17" x14ac:dyDescent="0.25">
      <c r="O45" s="109">
        <v>41</v>
      </c>
      <c r="P45" s="110">
        <v>-7.4913958078990657</v>
      </c>
      <c r="Q45" s="110">
        <v>70.631393510556265</v>
      </c>
    </row>
    <row r="46" spans="15:17" x14ac:dyDescent="0.25">
      <c r="O46" s="109">
        <v>42</v>
      </c>
      <c r="P46" s="110">
        <v>-7.0966848136104188</v>
      </c>
      <c r="Q46" s="110">
        <v>40.522267519129855</v>
      </c>
    </row>
    <row r="47" spans="15:17" x14ac:dyDescent="0.25">
      <c r="O47" s="109">
        <v>43</v>
      </c>
      <c r="P47" s="110">
        <v>-7.0927375530383845</v>
      </c>
      <c r="Q47" s="110">
        <v>74.12569117316697</v>
      </c>
    </row>
    <row r="48" spans="15:17" x14ac:dyDescent="0.25">
      <c r="O48" s="109">
        <v>44</v>
      </c>
      <c r="P48" s="110">
        <v>-6.7831546746621134</v>
      </c>
      <c r="Q48" s="110">
        <v>61.85705086253877</v>
      </c>
    </row>
    <row r="49" spans="15:17" x14ac:dyDescent="0.25">
      <c r="O49" s="109">
        <v>45</v>
      </c>
      <c r="P49" s="110">
        <v>-6.5062335623888661</v>
      </c>
      <c r="Q49" s="110">
        <v>-12.869579707087098</v>
      </c>
    </row>
    <row r="50" spans="15:17" x14ac:dyDescent="0.25">
      <c r="O50" s="109">
        <v>46</v>
      </c>
      <c r="P50" s="110">
        <v>-6.504511703938463</v>
      </c>
      <c r="Q50" s="110">
        <v>10.191952181545906</v>
      </c>
    </row>
    <row r="51" spans="15:17" x14ac:dyDescent="0.25">
      <c r="O51" s="109">
        <v>47</v>
      </c>
      <c r="P51" s="110">
        <v>-6.0071228656430895</v>
      </c>
      <c r="Q51" s="110">
        <v>36.170960106379255</v>
      </c>
    </row>
    <row r="52" spans="15:17" x14ac:dyDescent="0.25">
      <c r="O52" s="109">
        <v>48</v>
      </c>
      <c r="P52" s="110">
        <v>-5.7725534400101761</v>
      </c>
      <c r="Q52" s="110">
        <v>-1.0268413906879417</v>
      </c>
    </row>
    <row r="53" spans="15:17" x14ac:dyDescent="0.25">
      <c r="O53" s="109">
        <v>49</v>
      </c>
      <c r="P53" s="110">
        <v>-4.4905335330297147</v>
      </c>
      <c r="Q53" s="110">
        <v>24.304812543898183</v>
      </c>
    </row>
    <row r="54" spans="15:17" x14ac:dyDescent="0.25">
      <c r="O54" s="109">
        <v>50</v>
      </c>
      <c r="P54" s="110">
        <v>-4.4727480478561299</v>
      </c>
      <c r="Q54" s="110">
        <v>-4.3220134089547493</v>
      </c>
    </row>
    <row r="55" spans="15:17" x14ac:dyDescent="0.25">
      <c r="O55" s="109">
        <v>51</v>
      </c>
      <c r="P55" s="110">
        <v>-4.287869503024007</v>
      </c>
      <c r="Q55" s="110">
        <v>47.02471145734453</v>
      </c>
    </row>
    <row r="56" spans="15:17" x14ac:dyDescent="0.25">
      <c r="O56" s="109">
        <v>52</v>
      </c>
      <c r="P56" s="110">
        <v>-4.2876819885146071</v>
      </c>
      <c r="Q56" s="110">
        <v>69.760969163458498</v>
      </c>
    </row>
    <row r="57" spans="15:17" x14ac:dyDescent="0.25">
      <c r="O57" s="109">
        <v>53</v>
      </c>
      <c r="P57" s="110">
        <v>-3.7903762196031061</v>
      </c>
      <c r="Q57" s="110">
        <v>29.50852204223472</v>
      </c>
    </row>
    <row r="58" spans="15:17" x14ac:dyDescent="0.25">
      <c r="O58" s="109">
        <v>54</v>
      </c>
      <c r="P58" s="110">
        <v>-3.2946086847460125</v>
      </c>
      <c r="Q58" s="110">
        <v>68.688253458092987</v>
      </c>
    </row>
    <row r="59" spans="15:17" x14ac:dyDescent="0.25">
      <c r="O59" s="109">
        <v>55</v>
      </c>
      <c r="P59" s="110">
        <v>-2.7480504002017003</v>
      </c>
      <c r="Q59" s="110">
        <v>76.465658420708024</v>
      </c>
    </row>
    <row r="60" spans="15:17" x14ac:dyDescent="0.25">
      <c r="O60" s="109">
        <v>56</v>
      </c>
      <c r="P60" s="110">
        <v>-2.043600779477889</v>
      </c>
      <c r="Q60" s="110">
        <v>19.684812543898165</v>
      </c>
    </row>
    <row r="61" spans="15:17" x14ac:dyDescent="0.25">
      <c r="O61" s="109">
        <v>57</v>
      </c>
      <c r="P61" s="110">
        <v>-1.7699225835657217</v>
      </c>
      <c r="Q61" s="110">
        <v>34.948507813101763</v>
      </c>
    </row>
    <row r="62" spans="15:17" x14ac:dyDescent="0.25">
      <c r="O62" s="109">
        <v>58</v>
      </c>
      <c r="P62" s="110">
        <v>-1.7253771762415346</v>
      </c>
      <c r="Q62" s="110">
        <v>37.650794115563997</v>
      </c>
    </row>
    <row r="63" spans="15:17" x14ac:dyDescent="0.25">
      <c r="O63" s="109">
        <v>59</v>
      </c>
      <c r="P63" s="110">
        <v>-1.7024265614230534</v>
      </c>
      <c r="Q63" s="110">
        <v>45.476961787801066</v>
      </c>
    </row>
    <row r="64" spans="15:17" x14ac:dyDescent="0.25">
      <c r="O64" s="109">
        <v>60</v>
      </c>
      <c r="P64" s="110">
        <v>-1.0931113876150018</v>
      </c>
      <c r="Q64" s="110">
        <v>36.867882889116323</v>
      </c>
    </row>
    <row r="65" spans="15:17" x14ac:dyDescent="0.25">
      <c r="O65" s="109">
        <v>61</v>
      </c>
      <c r="P65" s="110">
        <v>-1.0117468222448289</v>
      </c>
      <c r="Q65" s="110">
        <v>21.574812543898172</v>
      </c>
    </row>
    <row r="66" spans="15:17" x14ac:dyDescent="0.25">
      <c r="O66" s="109">
        <v>62</v>
      </c>
      <c r="P66" s="110">
        <v>-0.87420980626491229</v>
      </c>
      <c r="Q66" s="110">
        <v>56.662555087254489</v>
      </c>
    </row>
    <row r="67" spans="15:17" x14ac:dyDescent="0.25">
      <c r="O67" s="109">
        <v>63</v>
      </c>
      <c r="P67" s="110">
        <v>-0.18242778009034138</v>
      </c>
      <c r="Q67" s="110">
        <v>20.104812543898166</v>
      </c>
    </row>
    <row r="68" spans="15:17" x14ac:dyDescent="0.25">
      <c r="O68" s="109">
        <v>64</v>
      </c>
      <c r="P68" s="110">
        <v>-9.3862453896941714E-2</v>
      </c>
      <c r="Q68" s="110">
        <v>43.568610160108811</v>
      </c>
    </row>
    <row r="69" spans="15:17" x14ac:dyDescent="0.25">
      <c r="O69" s="109">
        <v>65</v>
      </c>
      <c r="P69" s="110">
        <v>-7.9766116758613712E-2</v>
      </c>
      <c r="Q69" s="110">
        <v>22.134812543898175</v>
      </c>
    </row>
    <row r="70" spans="15:17" x14ac:dyDescent="0.25">
      <c r="O70" s="109">
        <v>66</v>
      </c>
      <c r="P70" s="110">
        <v>0.34371002387962257</v>
      </c>
      <c r="Q70" s="110">
        <v>48.80841695232391</v>
      </c>
    </row>
    <row r="71" spans="15:17" x14ac:dyDescent="0.25">
      <c r="O71" s="109">
        <v>67</v>
      </c>
      <c r="P71" s="110">
        <v>0.57976221417084906</v>
      </c>
      <c r="Q71" s="110">
        <v>16.440524180904891</v>
      </c>
    </row>
    <row r="72" spans="15:17" x14ac:dyDescent="0.25">
      <c r="O72" s="109">
        <v>68</v>
      </c>
      <c r="P72" s="110">
        <v>0.73118511569339206</v>
      </c>
      <c r="Q72" s="110">
        <v>24.234812543898183</v>
      </c>
    </row>
    <row r="73" spans="15:17" x14ac:dyDescent="0.25">
      <c r="O73" s="109">
        <v>69</v>
      </c>
      <c r="P73" s="110">
        <v>0.79743512171001452</v>
      </c>
      <c r="Q73" s="110">
        <v>38.017850185989829</v>
      </c>
    </row>
    <row r="74" spans="15:17" x14ac:dyDescent="0.25">
      <c r="O74" s="109">
        <v>70</v>
      </c>
      <c r="P74" s="110">
        <v>0.81531181448028012</v>
      </c>
      <c r="Q74" s="110">
        <v>13.777317572745353</v>
      </c>
    </row>
    <row r="75" spans="15:17" x14ac:dyDescent="0.25">
      <c r="O75" s="109">
        <v>71</v>
      </c>
      <c r="P75" s="110">
        <v>0.94391006066215011</v>
      </c>
      <c r="Q75" s="110">
        <v>18.221474116374978</v>
      </c>
    </row>
    <row r="76" spans="15:17" x14ac:dyDescent="0.25">
      <c r="O76" s="109">
        <v>72</v>
      </c>
      <c r="P76" s="110">
        <v>0.96509106158765579</v>
      </c>
      <c r="Q76" s="110">
        <v>-2.8041330614303064</v>
      </c>
    </row>
    <row r="77" spans="15:17" x14ac:dyDescent="0.25">
      <c r="O77" s="109">
        <v>73</v>
      </c>
      <c r="P77" s="110">
        <v>0.97035070800637568</v>
      </c>
      <c r="Q77" s="110">
        <v>13.035822737779892</v>
      </c>
    </row>
    <row r="78" spans="15:17" x14ac:dyDescent="0.25">
      <c r="O78" s="109">
        <v>74</v>
      </c>
      <c r="P78" s="110">
        <v>1.1672616503290445</v>
      </c>
      <c r="Q78" s="110">
        <v>51.935531582743316</v>
      </c>
    </row>
    <row r="79" spans="15:17" x14ac:dyDescent="0.25">
      <c r="O79" s="109">
        <v>75</v>
      </c>
      <c r="P79" s="110">
        <v>1.2493928622368633</v>
      </c>
      <c r="Q79" s="110">
        <v>59.549917007414912</v>
      </c>
    </row>
    <row r="80" spans="15:17" x14ac:dyDescent="0.25">
      <c r="O80" s="109">
        <v>76</v>
      </c>
      <c r="P80" s="110">
        <v>1.9939284983650878</v>
      </c>
      <c r="Q80" s="110">
        <v>64.081339852775955</v>
      </c>
    </row>
    <row r="81" spans="15:17" x14ac:dyDescent="0.25">
      <c r="O81" s="109">
        <v>77</v>
      </c>
      <c r="P81" s="110">
        <v>2.1163533167729018</v>
      </c>
      <c r="Q81" s="110">
        <v>21.08481254389817</v>
      </c>
    </row>
    <row r="82" spans="15:17" x14ac:dyDescent="0.25">
      <c r="O82" s="109">
        <v>78</v>
      </c>
      <c r="P82" s="110">
        <v>2.6789267899724556</v>
      </c>
      <c r="Q82" s="110">
        <v>52.917112324192814</v>
      </c>
    </row>
    <row r="83" spans="15:17" x14ac:dyDescent="0.25">
      <c r="O83" s="109">
        <v>79</v>
      </c>
      <c r="P83" s="110">
        <v>2.7128491896897038</v>
      </c>
      <c r="Q83" s="110">
        <v>79.092975665984397</v>
      </c>
    </row>
    <row r="84" spans="15:17" x14ac:dyDescent="0.25">
      <c r="O84" s="109">
        <v>80</v>
      </c>
      <c r="P84" s="110">
        <v>2.812865107398963</v>
      </c>
      <c r="Q84" s="110">
        <v>-5.8214536506758527</v>
      </c>
    </row>
    <row r="85" spans="15:17" x14ac:dyDescent="0.25">
      <c r="O85" s="109">
        <v>81</v>
      </c>
      <c r="P85" s="110">
        <v>2.9106719585568244</v>
      </c>
      <c r="Q85" s="110">
        <v>41.158592868634685</v>
      </c>
    </row>
    <row r="86" spans="15:17" x14ac:dyDescent="0.25">
      <c r="O86" s="109">
        <v>82</v>
      </c>
      <c r="P86" s="110">
        <v>2.974789450037743</v>
      </c>
      <c r="Q86" s="110">
        <v>60.779157357556088</v>
      </c>
    </row>
    <row r="87" spans="15:17" x14ac:dyDescent="0.25">
      <c r="O87" s="109">
        <v>83</v>
      </c>
      <c r="P87" s="110">
        <v>3.0595561034807046</v>
      </c>
      <c r="Q87" s="110">
        <v>65.469736607062146</v>
      </c>
    </row>
    <row r="88" spans="15:17" x14ac:dyDescent="0.25">
      <c r="O88" s="109">
        <v>84</v>
      </c>
      <c r="P88" s="110">
        <v>3.1523331707071098</v>
      </c>
      <c r="Q88" s="110">
        <v>25.657998032280716</v>
      </c>
    </row>
    <row r="89" spans="15:17" x14ac:dyDescent="0.25">
      <c r="O89" s="109">
        <v>85</v>
      </c>
      <c r="P89" s="110">
        <v>3.3721555375729944</v>
      </c>
      <c r="Q89" s="110">
        <v>48.179192023105301</v>
      </c>
    </row>
    <row r="90" spans="15:17" x14ac:dyDescent="0.25">
      <c r="O90" s="109">
        <v>86</v>
      </c>
      <c r="P90" s="110">
        <v>3.7188603677956693</v>
      </c>
      <c r="Q90" s="110">
        <v>61.510258684320448</v>
      </c>
    </row>
    <row r="91" spans="15:17" x14ac:dyDescent="0.25">
      <c r="O91" s="109">
        <v>87</v>
      </c>
      <c r="P91" s="110">
        <v>3.7794690807240232</v>
      </c>
      <c r="Q91" s="110">
        <v>7.6850009977175162</v>
      </c>
    </row>
    <row r="92" spans="15:17" x14ac:dyDescent="0.25">
      <c r="O92" s="109">
        <v>88</v>
      </c>
      <c r="P92" s="110">
        <v>3.8354514611660746</v>
      </c>
      <c r="Q92" s="110">
        <v>28.737297061675701</v>
      </c>
    </row>
    <row r="93" spans="15:17" x14ac:dyDescent="0.25">
      <c r="O93" s="109">
        <v>89</v>
      </c>
      <c r="P93" s="110">
        <v>3.9123100711795349</v>
      </c>
      <c r="Q93" s="110">
        <v>9.594833275456633</v>
      </c>
    </row>
    <row r="94" spans="15:17" x14ac:dyDescent="0.25">
      <c r="O94" s="109">
        <v>90</v>
      </c>
      <c r="P94" s="110">
        <v>3.9945291105299172</v>
      </c>
      <c r="Q94" s="110">
        <v>37.290531860081785</v>
      </c>
    </row>
    <row r="95" spans="15:17" x14ac:dyDescent="0.25">
      <c r="O95" s="109">
        <v>91</v>
      </c>
      <c r="P95" s="110">
        <v>4.0309540711795346</v>
      </c>
      <c r="Q95" s="110">
        <v>42.125300722814785</v>
      </c>
    </row>
    <row r="96" spans="15:17" x14ac:dyDescent="0.25">
      <c r="O96" s="109">
        <v>92</v>
      </c>
      <c r="P96" s="110">
        <v>4.0708320562765863</v>
      </c>
      <c r="Q96" s="110">
        <v>-14.463312355240006</v>
      </c>
    </row>
    <row r="97" spans="15:17" x14ac:dyDescent="0.25">
      <c r="O97" s="109">
        <v>93</v>
      </c>
      <c r="P97" s="110">
        <v>4.168484681192993</v>
      </c>
      <c r="Q97" s="110">
        <v>16.455359253826973</v>
      </c>
    </row>
    <row r="98" spans="15:17" x14ac:dyDescent="0.25">
      <c r="O98" s="109">
        <v>94</v>
      </c>
      <c r="P98" s="110">
        <v>4.2340365154194028</v>
      </c>
      <c r="Q98" s="110">
        <v>35.411019557827032</v>
      </c>
    </row>
    <row r="99" spans="15:17" x14ac:dyDescent="0.25">
      <c r="O99" s="109">
        <v>95</v>
      </c>
      <c r="P99" s="110">
        <v>4.2716956907374817</v>
      </c>
      <c r="Q99" s="110">
        <v>34.65195802197519</v>
      </c>
    </row>
    <row r="100" spans="15:17" x14ac:dyDescent="0.25">
      <c r="O100" s="109">
        <v>96</v>
      </c>
      <c r="P100" s="110">
        <v>4.3048035440528674</v>
      </c>
      <c r="Q100" s="110">
        <v>-0.18601792606336431</v>
      </c>
    </row>
    <row r="101" spans="15:17" x14ac:dyDescent="0.25">
      <c r="O101" s="109">
        <v>97</v>
      </c>
      <c r="P101" s="110">
        <v>4.3766809149504304</v>
      </c>
      <c r="Q101" s="110">
        <v>61.584971929767008</v>
      </c>
    </row>
    <row r="102" spans="15:17" x14ac:dyDescent="0.25">
      <c r="O102" s="109">
        <v>98</v>
      </c>
      <c r="P102" s="110">
        <v>4.4196756269396618</v>
      </c>
      <c r="Q102" s="110">
        <v>5.1570244474355489</v>
      </c>
    </row>
    <row r="103" spans="15:17" x14ac:dyDescent="0.25">
      <c r="O103" s="109">
        <v>99</v>
      </c>
      <c r="P103" s="110">
        <v>4.553834530322348</v>
      </c>
      <c r="Q103" s="110">
        <v>81.644695142419053</v>
      </c>
    </row>
    <row r="104" spans="15:17" x14ac:dyDescent="0.25">
      <c r="O104" s="109">
        <v>100</v>
      </c>
      <c r="P104" s="110">
        <v>4.5865520860824773</v>
      </c>
      <c r="Q104" s="110">
        <v>65.524101027728648</v>
      </c>
    </row>
    <row r="105" spans="15:17" x14ac:dyDescent="0.25">
      <c r="O105" s="109">
        <v>101</v>
      </c>
      <c r="P105" s="110">
        <v>4.6007889489423528</v>
      </c>
      <c r="Q105" s="110">
        <v>5.6370244474355458</v>
      </c>
    </row>
    <row r="106" spans="15:17" x14ac:dyDescent="0.25">
      <c r="O106" s="109">
        <v>102</v>
      </c>
      <c r="P106" s="110">
        <v>4.6399154546351822</v>
      </c>
      <c r="Q106" s="110">
        <v>50.26189229942679</v>
      </c>
    </row>
    <row r="107" spans="15:17" x14ac:dyDescent="0.25">
      <c r="O107" s="109">
        <v>103</v>
      </c>
      <c r="P107" s="110">
        <v>4.7119182178641434</v>
      </c>
      <c r="Q107" s="110">
        <v>-43.831036506555691</v>
      </c>
    </row>
    <row r="108" spans="15:17" x14ac:dyDescent="0.25">
      <c r="O108" s="109">
        <v>104</v>
      </c>
      <c r="P108" s="110">
        <v>4.7121171147159417</v>
      </c>
      <c r="Q108" s="110">
        <v>10.893806806275238</v>
      </c>
    </row>
    <row r="109" spans="15:17" x14ac:dyDescent="0.25">
      <c r="O109" s="109">
        <v>105</v>
      </c>
      <c r="P109" s="110">
        <v>4.7326360306567175</v>
      </c>
      <c r="Q109" s="110">
        <v>23.044812543898178</v>
      </c>
    </row>
    <row r="110" spans="15:17" x14ac:dyDescent="0.25">
      <c r="O110" s="109">
        <v>106</v>
      </c>
      <c r="P110" s="110">
        <v>4.8630505875892762</v>
      </c>
      <c r="Q110" s="110">
        <v>41.771645025319884</v>
      </c>
    </row>
    <row r="111" spans="15:17" x14ac:dyDescent="0.25">
      <c r="O111" s="109">
        <v>107</v>
      </c>
      <c r="P111" s="110">
        <v>4.8748322602281249</v>
      </c>
      <c r="Q111" s="110">
        <v>45.970437976244028</v>
      </c>
    </row>
    <row r="112" spans="15:17" x14ac:dyDescent="0.25">
      <c r="O112" s="109">
        <v>108</v>
      </c>
      <c r="P112" s="110">
        <v>5.0224294355462025</v>
      </c>
      <c r="Q112" s="110">
        <v>22.344812543898176</v>
      </c>
    </row>
    <row r="113" spans="15:17" x14ac:dyDescent="0.25">
      <c r="O113" s="109">
        <v>109</v>
      </c>
      <c r="P113" s="110">
        <v>5.0292340222846565</v>
      </c>
      <c r="Q113" s="110">
        <v>35.863276260454995</v>
      </c>
    </row>
    <row r="114" spans="15:17" x14ac:dyDescent="0.25">
      <c r="O114" s="109">
        <v>110</v>
      </c>
      <c r="P114" s="110">
        <v>5.0717481964303053</v>
      </c>
      <c r="Q114" s="110">
        <v>51.56653984163971</v>
      </c>
    </row>
    <row r="115" spans="15:17" x14ac:dyDescent="0.25">
      <c r="O115" s="109">
        <v>111</v>
      </c>
      <c r="P115" s="110">
        <v>5.0893865130745386</v>
      </c>
      <c r="Q115" s="110">
        <v>57.957276567996658</v>
      </c>
    </row>
    <row r="116" spans="15:17" x14ac:dyDescent="0.25">
      <c r="O116" s="109">
        <v>112</v>
      </c>
      <c r="P116" s="110">
        <v>5.1492889107643958</v>
      </c>
      <c r="Q116" s="110">
        <v>15.092199666866065</v>
      </c>
    </row>
    <row r="117" spans="15:17" x14ac:dyDescent="0.25">
      <c r="O117" s="109">
        <v>113</v>
      </c>
      <c r="P117" s="110">
        <v>5.2869645279774842</v>
      </c>
      <c r="Q117" s="110">
        <v>15.264892880130432</v>
      </c>
    </row>
    <row r="118" spans="15:17" x14ac:dyDescent="0.25">
      <c r="O118" s="109">
        <v>114</v>
      </c>
      <c r="P118" s="110">
        <v>5.3004177098264504</v>
      </c>
      <c r="Q118" s="110">
        <v>30.305059411816789</v>
      </c>
    </row>
    <row r="119" spans="15:17" x14ac:dyDescent="0.25">
      <c r="O119" s="109">
        <v>115</v>
      </c>
      <c r="P119" s="110">
        <v>5.4062741200743964</v>
      </c>
      <c r="Q119" s="110">
        <v>34.318766419120699</v>
      </c>
    </row>
    <row r="120" spans="15:17" x14ac:dyDescent="0.25">
      <c r="O120" s="109">
        <v>116</v>
      </c>
      <c r="P120" s="110">
        <v>5.4108291189019662</v>
      </c>
      <c r="Q120" s="110">
        <v>39.263537766358837</v>
      </c>
    </row>
    <row r="121" spans="15:17" x14ac:dyDescent="0.25">
      <c r="O121" s="109">
        <v>117</v>
      </c>
      <c r="P121" s="110">
        <v>5.5331536544006905</v>
      </c>
      <c r="Q121" s="110">
        <v>45.497148000161246</v>
      </c>
    </row>
    <row r="122" spans="15:17" x14ac:dyDescent="0.25">
      <c r="O122" s="109">
        <v>118</v>
      </c>
      <c r="P122" s="110">
        <v>5.5597972125056785</v>
      </c>
      <c r="Q122" s="110">
        <v>34.527576350530168</v>
      </c>
    </row>
    <row r="123" spans="15:17" x14ac:dyDescent="0.25">
      <c r="O123" s="109">
        <v>119</v>
      </c>
      <c r="P123" s="110">
        <v>5.5699808022577324</v>
      </c>
      <c r="Q123" s="110">
        <v>35.497519565090215</v>
      </c>
    </row>
    <row r="124" spans="15:17" x14ac:dyDescent="0.25">
      <c r="O124" s="109">
        <v>120</v>
      </c>
      <c r="P124" s="110">
        <v>5.6636884599936339</v>
      </c>
      <c r="Q124" s="110">
        <v>12.100372530258735</v>
      </c>
    </row>
    <row r="125" spans="15:17" x14ac:dyDescent="0.25">
      <c r="O125" s="109">
        <v>121</v>
      </c>
      <c r="P125" s="110">
        <v>5.6856373442873442</v>
      </c>
      <c r="Q125" s="110">
        <v>48.45855847719622</v>
      </c>
    </row>
    <row r="126" spans="15:17" x14ac:dyDescent="0.25">
      <c r="O126" s="109">
        <v>122</v>
      </c>
      <c r="P126" s="110">
        <v>5.7428837480044015</v>
      </c>
      <c r="Q126" s="110">
        <v>20.174812543898167</v>
      </c>
    </row>
    <row r="127" spans="15:17" x14ac:dyDescent="0.25">
      <c r="O127" s="109">
        <v>123</v>
      </c>
      <c r="P127" s="110">
        <v>5.7607416842065833</v>
      </c>
      <c r="Q127" s="110">
        <v>33.245850699843061</v>
      </c>
    </row>
    <row r="128" spans="15:17" x14ac:dyDescent="0.25">
      <c r="O128" s="109">
        <v>124</v>
      </c>
      <c r="P128" s="110">
        <v>5.7826412399667131</v>
      </c>
      <c r="Q128" s="110">
        <v>16.666164333871581</v>
      </c>
    </row>
    <row r="129" spans="15:17" x14ac:dyDescent="0.25">
      <c r="O129" s="109">
        <v>125</v>
      </c>
      <c r="P129" s="110">
        <v>5.8289125959613282</v>
      </c>
      <c r="Q129" s="110">
        <v>66.306758004981731</v>
      </c>
    </row>
    <row r="130" spans="15:17" x14ac:dyDescent="0.25">
      <c r="O130" s="109">
        <v>126</v>
      </c>
      <c r="P130" s="110">
        <v>6.860180404993371</v>
      </c>
      <c r="Q130" s="110">
        <v>75.561808175012047</v>
      </c>
    </row>
    <row r="131" spans="15:17" x14ac:dyDescent="0.25">
      <c r="O131" s="109">
        <v>127</v>
      </c>
      <c r="P131" s="110">
        <v>6.9538656184745102</v>
      </c>
      <c r="Q131" s="110">
        <v>7.3898532624833244</v>
      </c>
    </row>
    <row r="132" spans="15:17" x14ac:dyDescent="0.25">
      <c r="O132" s="109">
        <v>128</v>
      </c>
      <c r="P132" s="110">
        <v>7.029890253142395</v>
      </c>
      <c r="Q132" s="110">
        <v>49.791295665497344</v>
      </c>
    </row>
    <row r="133" spans="15:17" x14ac:dyDescent="0.25">
      <c r="O133" s="109">
        <v>129</v>
      </c>
      <c r="P133" s="110">
        <v>7.0917588182127789</v>
      </c>
      <c r="Q133" s="110">
        <v>61.499874845590725</v>
      </c>
    </row>
    <row r="134" spans="15:17" x14ac:dyDescent="0.25">
      <c r="O134" s="109">
        <v>130</v>
      </c>
      <c r="P134" s="110">
        <v>7.1009099999202263</v>
      </c>
      <c r="Q134" s="110">
        <v>19.614812543898164</v>
      </c>
    </row>
    <row r="135" spans="15:17" x14ac:dyDescent="0.25">
      <c r="O135" s="109">
        <v>131</v>
      </c>
      <c r="P135" s="110">
        <v>7.2690182277019719</v>
      </c>
      <c r="Q135" s="110">
        <v>24.164812543898183</v>
      </c>
    </row>
    <row r="136" spans="15:17" x14ac:dyDescent="0.25">
      <c r="O136" s="109">
        <v>132</v>
      </c>
      <c r="P136" s="110">
        <v>7.3277428863233096</v>
      </c>
      <c r="Q136" s="110">
        <v>48.511261777892265</v>
      </c>
    </row>
    <row r="137" spans="15:17" x14ac:dyDescent="0.25">
      <c r="O137" s="109">
        <v>133</v>
      </c>
      <c r="P137" s="110">
        <v>7.5228474766656763</v>
      </c>
      <c r="Q137" s="110">
        <v>30.504686777993907</v>
      </c>
    </row>
    <row r="138" spans="15:17" x14ac:dyDescent="0.25">
      <c r="O138" s="109">
        <v>134</v>
      </c>
      <c r="P138" s="110">
        <v>7.5847274192259988</v>
      </c>
      <c r="Q138" s="110">
        <v>33.968629156186303</v>
      </c>
    </row>
    <row r="139" spans="15:17" x14ac:dyDescent="0.25">
      <c r="O139" s="109">
        <v>135</v>
      </c>
      <c r="P139" s="110">
        <v>7.6000547353670846</v>
      </c>
      <c r="Q139" s="110">
        <v>75.514164526381364</v>
      </c>
    </row>
    <row r="140" spans="15:17" x14ac:dyDescent="0.25">
      <c r="O140" s="109">
        <v>136</v>
      </c>
      <c r="P140" s="110">
        <v>7.6899723778676323</v>
      </c>
      <c r="Q140" s="110">
        <v>38.404980197710799</v>
      </c>
    </row>
    <row r="141" spans="15:17" x14ac:dyDescent="0.25">
      <c r="O141" s="109">
        <v>137</v>
      </c>
      <c r="P141" s="110">
        <v>7.7405265317727334</v>
      </c>
      <c r="Q141" s="110">
        <v>64.445029642354029</v>
      </c>
    </row>
    <row r="142" spans="15:17" x14ac:dyDescent="0.25">
      <c r="O142" s="109">
        <v>138</v>
      </c>
      <c r="P142" s="110">
        <v>8.1277888731500774</v>
      </c>
      <c r="Q142" s="110">
        <v>22.764812543898177</v>
      </c>
    </row>
    <row r="143" spans="15:17" x14ac:dyDescent="0.25">
      <c r="O143" s="109">
        <v>139</v>
      </c>
      <c r="P143" s="110">
        <v>8.4967387245589627</v>
      </c>
      <c r="Q143" s="110">
        <v>59.602427925310359</v>
      </c>
    </row>
    <row r="144" spans="15:17" x14ac:dyDescent="0.25">
      <c r="O144" s="109">
        <v>140</v>
      </c>
      <c r="P144" s="110">
        <v>8.7323551523354972</v>
      </c>
      <c r="Q144" s="110">
        <v>59.313755414144019</v>
      </c>
    </row>
    <row r="145" spans="15:17" x14ac:dyDescent="0.25">
      <c r="O145" s="109">
        <v>141</v>
      </c>
      <c r="P145" s="110">
        <v>8.7670485727196006</v>
      </c>
      <c r="Q145" s="110">
        <v>53.995482241533054</v>
      </c>
    </row>
    <row r="146" spans="15:17" x14ac:dyDescent="0.25">
      <c r="O146" s="109">
        <v>142</v>
      </c>
      <c r="P146" s="110">
        <v>8.87176870203729</v>
      </c>
      <c r="Q146" s="110">
        <v>37.454760242490408</v>
      </c>
    </row>
    <row r="147" spans="15:17" x14ac:dyDescent="0.25">
      <c r="O147" s="109">
        <v>143</v>
      </c>
      <c r="P147" s="110">
        <v>8.9344677142576465</v>
      </c>
      <c r="Q147" s="110">
        <v>3.746585097517297</v>
      </c>
    </row>
    <row r="148" spans="15:17" x14ac:dyDescent="0.25">
      <c r="O148" s="109">
        <v>144</v>
      </c>
      <c r="P148" s="110">
        <v>8.9633091737854969</v>
      </c>
      <c r="Q148" s="110">
        <v>50.963456864263009</v>
      </c>
    </row>
    <row r="149" spans="15:17" x14ac:dyDescent="0.25">
      <c r="O149" s="109">
        <v>145</v>
      </c>
      <c r="P149" s="110">
        <v>9.0106400319214242</v>
      </c>
      <c r="Q149" s="110">
        <v>64.696554971718527</v>
      </c>
    </row>
    <row r="150" spans="15:17" x14ac:dyDescent="0.25">
      <c r="O150" s="109">
        <v>146</v>
      </c>
      <c r="P150" s="110">
        <v>9.1078127684106516</v>
      </c>
      <c r="Q150" s="110">
        <v>23.884812543898182</v>
      </c>
    </row>
    <row r="151" spans="15:17" x14ac:dyDescent="0.25">
      <c r="O151" s="109">
        <v>147</v>
      </c>
      <c r="P151" s="110">
        <v>9.2471867088984379</v>
      </c>
      <c r="Q151" s="110">
        <v>15.353096344692961</v>
      </c>
    </row>
    <row r="152" spans="15:17" x14ac:dyDescent="0.25">
      <c r="O152" s="109">
        <v>148</v>
      </c>
      <c r="P152" s="110">
        <v>9.2800976294559856</v>
      </c>
      <c r="Q152" s="110">
        <v>50.100719622219117</v>
      </c>
    </row>
    <row r="153" spans="15:17" x14ac:dyDescent="0.25">
      <c r="O153" s="109">
        <v>149</v>
      </c>
      <c r="P153" s="110">
        <v>9.3031503438827521</v>
      </c>
      <c r="Q153" s="110">
        <v>57.238322004889568</v>
      </c>
    </row>
    <row r="154" spans="15:17" x14ac:dyDescent="0.25">
      <c r="O154" s="109">
        <v>150</v>
      </c>
      <c r="P154" s="110">
        <v>9.5243416278629205</v>
      </c>
      <c r="Q154" s="110">
        <v>44.322342778931002</v>
      </c>
    </row>
    <row r="155" spans="15:17" x14ac:dyDescent="0.25">
      <c r="O155" s="109">
        <v>151</v>
      </c>
      <c r="P155" s="110">
        <v>9.6850355853181913</v>
      </c>
      <c r="Q155" s="110">
        <v>50.952354660432775</v>
      </c>
    </row>
    <row r="156" spans="15:17" x14ac:dyDescent="0.25">
      <c r="O156" s="109">
        <v>152</v>
      </c>
      <c r="P156" s="110">
        <v>9.8091439709917143</v>
      </c>
      <c r="Q156" s="110">
        <v>53.573741607813936</v>
      </c>
    </row>
    <row r="157" spans="15:17" x14ac:dyDescent="0.25">
      <c r="O157" s="109">
        <v>153</v>
      </c>
      <c r="P157" s="110">
        <v>9.898704166555083</v>
      </c>
      <c r="Q157" s="110">
        <v>57.86508293999573</v>
      </c>
    </row>
    <row r="158" spans="15:17" x14ac:dyDescent="0.25">
      <c r="O158" s="109">
        <v>154</v>
      </c>
      <c r="P158" s="110">
        <v>9.9069024803603334</v>
      </c>
      <c r="Q158" s="110">
        <v>-41.823863021134926</v>
      </c>
    </row>
    <row r="159" spans="15:17" x14ac:dyDescent="0.25">
      <c r="O159" s="109">
        <v>155</v>
      </c>
      <c r="P159" s="110">
        <v>9.9083392218191086</v>
      </c>
      <c r="Q159" s="110">
        <v>27.598807502705675</v>
      </c>
    </row>
    <row r="160" spans="15:17" x14ac:dyDescent="0.25">
      <c r="O160" s="109">
        <v>156</v>
      </c>
      <c r="P160" s="110">
        <v>9.934100773990501</v>
      </c>
      <c r="Q160" s="110">
        <v>40.88432869374725</v>
      </c>
    </row>
    <row r="161" spans="15:17" x14ac:dyDescent="0.25">
      <c r="O161" s="109">
        <v>157</v>
      </c>
      <c r="P161" s="110">
        <v>10.014172564533915</v>
      </c>
      <c r="Q161" s="110">
        <v>47.562373935584532</v>
      </c>
    </row>
    <row r="162" spans="15:17" x14ac:dyDescent="0.25">
      <c r="O162" s="109">
        <v>158</v>
      </c>
      <c r="P162" s="110">
        <v>10.048354833068112</v>
      </c>
      <c r="Q162" s="110">
        <v>20.384812543898168</v>
      </c>
    </row>
    <row r="163" spans="15:17" x14ac:dyDescent="0.25">
      <c r="O163" s="109">
        <v>159</v>
      </c>
      <c r="P163" s="110">
        <v>10.158318739346806</v>
      </c>
      <c r="Q163" s="110">
        <v>44.241195641107183</v>
      </c>
    </row>
    <row r="164" spans="15:17" x14ac:dyDescent="0.25">
      <c r="O164" s="109">
        <v>160</v>
      </c>
      <c r="P164" s="110">
        <v>10.457501273393424</v>
      </c>
      <c r="Q164" s="110">
        <v>3.0598620896896733</v>
      </c>
    </row>
    <row r="165" spans="15:17" x14ac:dyDescent="0.25">
      <c r="O165" s="109">
        <v>161</v>
      </c>
      <c r="P165" s="110">
        <v>10.472804578967473</v>
      </c>
      <c r="Q165" s="110">
        <v>71.04153089331021</v>
      </c>
    </row>
    <row r="166" spans="15:17" x14ac:dyDescent="0.25">
      <c r="O166" s="109">
        <v>162</v>
      </c>
      <c r="P166" s="110">
        <v>10.560456318003217</v>
      </c>
      <c r="Q166" s="110">
        <v>42.267611449632554</v>
      </c>
    </row>
    <row r="167" spans="15:17" x14ac:dyDescent="0.25">
      <c r="O167" s="109">
        <v>163</v>
      </c>
      <c r="P167" s="110">
        <v>10.575688457653509</v>
      </c>
      <c r="Q167" s="110">
        <v>74.377602963050975</v>
      </c>
    </row>
    <row r="168" spans="15:17" x14ac:dyDescent="0.25">
      <c r="O168" s="109">
        <v>164</v>
      </c>
      <c r="P168" s="110">
        <v>10.699345717767256</v>
      </c>
      <c r="Q168" s="110">
        <v>61.230589507050311</v>
      </c>
    </row>
    <row r="169" spans="15:17" x14ac:dyDescent="0.25">
      <c r="O169" s="109">
        <v>165</v>
      </c>
      <c r="P169" s="110">
        <v>10.749676776419495</v>
      </c>
      <c r="Q169" s="110">
        <v>60.866008846398174</v>
      </c>
    </row>
    <row r="170" spans="15:17" x14ac:dyDescent="0.25">
      <c r="O170" s="109">
        <v>166</v>
      </c>
      <c r="P170" s="110">
        <v>10.897230401700075</v>
      </c>
      <c r="Q170" s="110">
        <v>37.205711600906803</v>
      </c>
    </row>
    <row r="171" spans="15:17" x14ac:dyDescent="0.25">
      <c r="O171" s="109">
        <v>167</v>
      </c>
      <c r="P171" s="110">
        <v>10.95831297270505</v>
      </c>
      <c r="Q171" s="110">
        <v>40.873601350939467</v>
      </c>
    </row>
    <row r="172" spans="15:17" x14ac:dyDescent="0.25">
      <c r="O172" s="109">
        <v>168</v>
      </c>
      <c r="P172" s="110">
        <v>11.174739591511866</v>
      </c>
      <c r="Q172" s="110">
        <v>71.100651736197534</v>
      </c>
    </row>
    <row r="173" spans="15:17" x14ac:dyDescent="0.25">
      <c r="O173" s="109">
        <v>169</v>
      </c>
      <c r="P173" s="110">
        <v>11.180849397994873</v>
      </c>
      <c r="Q173" s="110">
        <v>21.364812543898172</v>
      </c>
    </row>
    <row r="174" spans="15:17" x14ac:dyDescent="0.25">
      <c r="O174" s="109">
        <v>170</v>
      </c>
      <c r="P174" s="110">
        <v>11.284963163541409</v>
      </c>
      <c r="Q174" s="110">
        <v>46.290193506395639</v>
      </c>
    </row>
    <row r="175" spans="15:17" x14ac:dyDescent="0.25">
      <c r="O175" s="109">
        <v>171</v>
      </c>
      <c r="P175" s="110">
        <v>11.32214036622114</v>
      </c>
      <c r="Q175" s="110">
        <v>-14.579311023593625</v>
      </c>
    </row>
    <row r="176" spans="15:17" x14ac:dyDescent="0.25">
      <c r="O176" s="109">
        <v>172</v>
      </c>
      <c r="P176" s="110">
        <v>11.632076527974942</v>
      </c>
      <c r="Q176" s="110">
        <v>39.354988212384669</v>
      </c>
    </row>
    <row r="177" spans="15:17" x14ac:dyDescent="0.25">
      <c r="O177" s="109">
        <v>173</v>
      </c>
      <c r="P177" s="110">
        <v>11.797863217002266</v>
      </c>
      <c r="Q177" s="110">
        <v>50.81473415724232</v>
      </c>
    </row>
    <row r="178" spans="15:17" x14ac:dyDescent="0.25">
      <c r="O178" s="109">
        <v>174</v>
      </c>
      <c r="P178" s="110">
        <v>12.253378287542164</v>
      </c>
      <c r="Q178" s="110">
        <v>53.665181227040549</v>
      </c>
    </row>
    <row r="179" spans="15:17" x14ac:dyDescent="0.25">
      <c r="O179" s="109">
        <v>175</v>
      </c>
      <c r="P179" s="110">
        <v>12.68646268840739</v>
      </c>
      <c r="Q179" s="110">
        <v>40.827995267114289</v>
      </c>
    </row>
    <row r="180" spans="15:17" x14ac:dyDescent="0.25">
      <c r="O180" s="109">
        <v>176</v>
      </c>
      <c r="P180" s="110">
        <v>12.701655980408599</v>
      </c>
      <c r="Q180" s="110">
        <v>29.843557403474396</v>
      </c>
    </row>
    <row r="181" spans="15:17" x14ac:dyDescent="0.25">
      <c r="O181" s="109">
        <v>177</v>
      </c>
      <c r="P181" s="110">
        <v>12.884658725278847</v>
      </c>
      <c r="Q181" s="110">
        <v>56.490099212248353</v>
      </c>
    </row>
    <row r="182" spans="15:17" x14ac:dyDescent="0.25">
      <c r="O182" s="109">
        <v>178</v>
      </c>
      <c r="P182" s="110">
        <v>12.933426313783322</v>
      </c>
      <c r="Q182" s="110">
        <v>60.450112583641641</v>
      </c>
    </row>
    <row r="183" spans="15:17" x14ac:dyDescent="0.25">
      <c r="O183" s="109">
        <v>179</v>
      </c>
      <c r="P183" s="110">
        <v>12.943187182999953</v>
      </c>
      <c r="Q183" s="110">
        <v>23.114812543898179</v>
      </c>
    </row>
    <row r="184" spans="15:17" x14ac:dyDescent="0.25">
      <c r="O184" s="109">
        <v>180</v>
      </c>
      <c r="P184" s="110">
        <v>12.948149892519492</v>
      </c>
      <c r="Q184" s="110">
        <v>50.562959982300384</v>
      </c>
    </row>
    <row r="185" spans="15:17" x14ac:dyDescent="0.25">
      <c r="O185" s="109">
        <v>181</v>
      </c>
      <c r="P185" s="110">
        <v>13.411221871745605</v>
      </c>
      <c r="Q185" s="110">
        <v>16.720648346702767</v>
      </c>
    </row>
    <row r="186" spans="15:17" x14ac:dyDescent="0.25">
      <c r="O186" s="109">
        <v>182</v>
      </c>
      <c r="P186" s="110">
        <v>13.415906971994991</v>
      </c>
      <c r="Q186" s="110">
        <v>55.830249817472001</v>
      </c>
    </row>
    <row r="187" spans="15:17" x14ac:dyDescent="0.25">
      <c r="O187" s="109">
        <v>183</v>
      </c>
      <c r="P187" s="110">
        <v>13.493504830746799</v>
      </c>
      <c r="Q187" s="110">
        <v>65.365748813738222</v>
      </c>
    </row>
    <row r="188" spans="15:17" x14ac:dyDescent="0.25">
      <c r="O188" s="109">
        <v>184</v>
      </c>
      <c r="P188" s="110">
        <v>13.53911994660851</v>
      </c>
      <c r="Q188" s="110">
        <v>45.440125047805353</v>
      </c>
    </row>
    <row r="189" spans="15:17" x14ac:dyDescent="0.25">
      <c r="O189" s="109">
        <v>185</v>
      </c>
      <c r="P189" s="110">
        <v>13.701253967960525</v>
      </c>
      <c r="Q189" s="110">
        <v>61.687721877925171</v>
      </c>
    </row>
    <row r="190" spans="15:17" x14ac:dyDescent="0.25">
      <c r="O190" s="109">
        <v>186</v>
      </c>
      <c r="P190" s="110">
        <v>13.732984155625173</v>
      </c>
      <c r="Q190" s="110">
        <v>16.291592410881663</v>
      </c>
    </row>
    <row r="191" spans="15:17" x14ac:dyDescent="0.25">
      <c r="O191" s="109">
        <v>187</v>
      </c>
      <c r="P191" s="110">
        <v>14.04798966520109</v>
      </c>
      <c r="Q191" s="110">
        <v>25.701757241400237</v>
      </c>
    </row>
    <row r="192" spans="15:17" x14ac:dyDescent="0.25">
      <c r="O192" s="109">
        <v>188</v>
      </c>
      <c r="P192" s="110">
        <v>14.204909219763618</v>
      </c>
      <c r="Q192" s="110">
        <v>59.432354306558111</v>
      </c>
    </row>
    <row r="193" spans="15:17" x14ac:dyDescent="0.25">
      <c r="O193" s="109">
        <v>189</v>
      </c>
      <c r="P193" s="110">
        <v>14.343356006075245</v>
      </c>
      <c r="Q193" s="110">
        <v>-38.643368324997688</v>
      </c>
    </row>
    <row r="194" spans="15:17" x14ac:dyDescent="0.25">
      <c r="O194" s="109">
        <v>190</v>
      </c>
      <c r="P194" s="110">
        <v>14.431542358950411</v>
      </c>
      <c r="Q194" s="110">
        <v>9.1786085687291674</v>
      </c>
    </row>
    <row r="195" spans="15:17" x14ac:dyDescent="0.25">
      <c r="O195" s="109">
        <v>191</v>
      </c>
      <c r="P195" s="110">
        <v>14.451565820880161</v>
      </c>
      <c r="Q195" s="110">
        <v>11.899254194662259</v>
      </c>
    </row>
    <row r="196" spans="15:17" x14ac:dyDescent="0.25">
      <c r="O196" s="109">
        <v>192</v>
      </c>
      <c r="P196" s="110">
        <v>14.544368655659666</v>
      </c>
      <c r="Q196" s="110">
        <v>46.842052843720637</v>
      </c>
    </row>
    <row r="197" spans="15:17" x14ac:dyDescent="0.25">
      <c r="O197" s="109">
        <v>193</v>
      </c>
      <c r="P197" s="110">
        <v>14.576332393435729</v>
      </c>
      <c r="Q197" s="110">
        <v>54.090386983976828</v>
      </c>
    </row>
    <row r="198" spans="15:17" x14ac:dyDescent="0.25">
      <c r="O198" s="109">
        <v>194</v>
      </c>
      <c r="P198" s="110">
        <v>14.586411455635583</v>
      </c>
      <c r="Q198" s="110">
        <v>50.392679699502224</v>
      </c>
    </row>
    <row r="199" spans="15:17" x14ac:dyDescent="0.25">
      <c r="O199" s="109">
        <v>195</v>
      </c>
      <c r="P199" s="110">
        <v>14.62682035774098</v>
      </c>
      <c r="Q199" s="110">
        <v>16.363453678230965</v>
      </c>
    </row>
    <row r="200" spans="15:17" x14ac:dyDescent="0.25">
      <c r="O200" s="109">
        <v>196</v>
      </c>
      <c r="P200" s="110">
        <v>14.67573188966346</v>
      </c>
      <c r="Q200" s="110">
        <v>72.118874657055869</v>
      </c>
    </row>
    <row r="201" spans="15:17" x14ac:dyDescent="0.25">
      <c r="O201" s="109">
        <v>197</v>
      </c>
      <c r="P201" s="110">
        <v>14.878771254716586</v>
      </c>
      <c r="Q201" s="110">
        <v>39.071454651724991</v>
      </c>
    </row>
    <row r="202" spans="15:17" x14ac:dyDescent="0.25">
      <c r="O202" s="109">
        <v>198</v>
      </c>
      <c r="P202" s="110">
        <v>14.930713130430599</v>
      </c>
      <c r="Q202" s="110">
        <v>53.109801299021058</v>
      </c>
    </row>
    <row r="203" spans="15:17" x14ac:dyDescent="0.25">
      <c r="O203" s="109">
        <v>199</v>
      </c>
      <c r="P203" s="110">
        <v>14.961521092287805</v>
      </c>
      <c r="Q203" s="110">
        <v>18.300423992811986</v>
      </c>
    </row>
    <row r="204" spans="15:17" x14ac:dyDescent="0.25">
      <c r="O204" s="109">
        <v>200</v>
      </c>
      <c r="P204" s="110">
        <v>15.073304482174819</v>
      </c>
      <c r="Q204" s="110">
        <v>52.080752304080804</v>
      </c>
    </row>
    <row r="205" spans="15:17" x14ac:dyDescent="0.25">
      <c r="O205" s="109">
        <v>201</v>
      </c>
      <c r="P205" s="110">
        <v>15.084498160217914</v>
      </c>
      <c r="Q205" s="110">
        <v>51.578105910628814</v>
      </c>
    </row>
    <row r="206" spans="15:17" x14ac:dyDescent="0.25">
      <c r="O206" s="109">
        <v>202</v>
      </c>
      <c r="P206" s="110">
        <v>15.11665866098469</v>
      </c>
      <c r="Q206" s="110">
        <v>64.91309474785551</v>
      </c>
    </row>
    <row r="207" spans="15:17" x14ac:dyDescent="0.25">
      <c r="O207" s="109">
        <v>203</v>
      </c>
      <c r="P207" s="110">
        <v>15.164470450177788</v>
      </c>
      <c r="Q207" s="110">
        <v>28.608213620396636</v>
      </c>
    </row>
    <row r="208" spans="15:17" x14ac:dyDescent="0.25">
      <c r="O208" s="109">
        <v>204</v>
      </c>
      <c r="P208" s="110">
        <v>15.490046064266284</v>
      </c>
      <c r="Q208" s="110">
        <v>48.623932608178784</v>
      </c>
    </row>
    <row r="209" spans="15:17" x14ac:dyDescent="0.25">
      <c r="O209" s="109">
        <v>205</v>
      </c>
      <c r="P209" s="110">
        <v>15.549233751434835</v>
      </c>
      <c r="Q209" s="110">
        <v>59.78460761626696</v>
      </c>
    </row>
    <row r="210" spans="15:17" x14ac:dyDescent="0.25">
      <c r="O210" s="109">
        <v>206</v>
      </c>
      <c r="P210" s="110">
        <v>15.676039806492813</v>
      </c>
      <c r="Q210" s="110">
        <v>28.186622993041382</v>
      </c>
    </row>
    <row r="211" spans="15:17" x14ac:dyDescent="0.25">
      <c r="O211" s="109">
        <v>207</v>
      </c>
      <c r="P211" s="110">
        <v>15.86049362503943</v>
      </c>
      <c r="Q211" s="110">
        <v>83.110385469129199</v>
      </c>
    </row>
    <row r="212" spans="15:17" x14ac:dyDescent="0.25">
      <c r="O212" s="109">
        <v>208</v>
      </c>
      <c r="P212" s="110">
        <v>15.902610950533933</v>
      </c>
      <c r="Q212" s="110">
        <v>17.265962574660691</v>
      </c>
    </row>
    <row r="213" spans="15:17" x14ac:dyDescent="0.25">
      <c r="O213" s="109">
        <v>209</v>
      </c>
      <c r="P213" s="110">
        <v>15.911368966722353</v>
      </c>
      <c r="Q213" s="110">
        <v>43.167442256763813</v>
      </c>
    </row>
    <row r="214" spans="15:17" x14ac:dyDescent="0.25">
      <c r="O214" s="109">
        <v>210</v>
      </c>
      <c r="P214" s="110">
        <v>16.049204968705425</v>
      </c>
      <c r="Q214" s="110">
        <v>21.924812543898174</v>
      </c>
    </row>
    <row r="215" spans="15:17" x14ac:dyDescent="0.25">
      <c r="O215" s="109">
        <v>211</v>
      </c>
      <c r="P215" s="110">
        <v>16.052722461071635</v>
      </c>
      <c r="Q215" s="110">
        <v>37.070460314430449</v>
      </c>
    </row>
    <row r="216" spans="15:17" x14ac:dyDescent="0.25">
      <c r="O216" s="109">
        <v>212</v>
      </c>
      <c r="P216" s="110">
        <v>16.070303847287423</v>
      </c>
      <c r="Q216" s="110">
        <v>20.804812543898169</v>
      </c>
    </row>
    <row r="217" spans="15:17" x14ac:dyDescent="0.25">
      <c r="O217" s="109">
        <v>213</v>
      </c>
      <c r="P217" s="110">
        <v>16.244510376224632</v>
      </c>
      <c r="Q217" s="110">
        <v>50.775354054885668</v>
      </c>
    </row>
    <row r="218" spans="15:17" x14ac:dyDescent="0.25">
      <c r="O218" s="109">
        <v>214</v>
      </c>
      <c r="P218" s="110">
        <v>16.268545646897223</v>
      </c>
      <c r="Q218" s="110">
        <v>43.158807386973059</v>
      </c>
    </row>
    <row r="219" spans="15:17" x14ac:dyDescent="0.25">
      <c r="O219" s="109">
        <v>215</v>
      </c>
      <c r="P219" s="110">
        <v>16.308318997320626</v>
      </c>
      <c r="Q219" s="110">
        <v>44.599927810752078</v>
      </c>
    </row>
    <row r="220" spans="15:17" x14ac:dyDescent="0.25">
      <c r="O220" s="109">
        <v>216</v>
      </c>
      <c r="P220" s="110">
        <v>16.545925117979003</v>
      </c>
      <c r="Q220" s="110">
        <v>-4.2898269019655899</v>
      </c>
    </row>
    <row r="221" spans="15:17" x14ac:dyDescent="0.25">
      <c r="O221" s="109">
        <v>217</v>
      </c>
      <c r="P221" s="110">
        <v>16.550171313613063</v>
      </c>
      <c r="Q221" s="110">
        <v>4.4370244474355536</v>
      </c>
    </row>
    <row r="222" spans="15:17" x14ac:dyDescent="0.25">
      <c r="O222" s="109">
        <v>218</v>
      </c>
      <c r="P222" s="110">
        <v>16.567425674633657</v>
      </c>
      <c r="Q222" s="110">
        <v>26.977375423762329</v>
      </c>
    </row>
    <row r="223" spans="15:17" x14ac:dyDescent="0.25">
      <c r="O223" s="109">
        <v>219</v>
      </c>
      <c r="P223" s="110">
        <v>16.633854712512413</v>
      </c>
      <c r="Q223" s="110">
        <v>43.239604598178332</v>
      </c>
    </row>
    <row r="224" spans="15:17" x14ac:dyDescent="0.25">
      <c r="O224" s="109">
        <v>220</v>
      </c>
      <c r="P224" s="110">
        <v>16.668199881141749</v>
      </c>
      <c r="Q224" s="110">
        <v>53.973777458403241</v>
      </c>
    </row>
    <row r="225" spans="15:17" x14ac:dyDescent="0.25">
      <c r="O225" s="109">
        <v>221</v>
      </c>
      <c r="P225" s="110">
        <v>16.808414566432184</v>
      </c>
      <c r="Q225" s="110">
        <v>54.550518637447681</v>
      </c>
    </row>
    <row r="226" spans="15:17" x14ac:dyDescent="0.25">
      <c r="O226" s="109">
        <v>222</v>
      </c>
      <c r="P226" s="110">
        <v>17.017188635344667</v>
      </c>
      <c r="Q226" s="110">
        <v>0.94447674671017623</v>
      </c>
    </row>
    <row r="227" spans="15:17" x14ac:dyDescent="0.25">
      <c r="O227" s="109">
        <v>223</v>
      </c>
      <c r="P227" s="110">
        <v>17.064180055678676</v>
      </c>
      <c r="Q227" s="110">
        <v>52.011195395629585</v>
      </c>
    </row>
    <row r="228" spans="15:17" x14ac:dyDescent="0.25">
      <c r="O228" s="109">
        <v>224</v>
      </c>
      <c r="P228" s="110">
        <v>17.102820792287037</v>
      </c>
      <c r="Q228" s="110">
        <v>61.737454594307508</v>
      </c>
    </row>
    <row r="229" spans="15:17" x14ac:dyDescent="0.25">
      <c r="O229" s="109">
        <v>225</v>
      </c>
      <c r="P229" s="110">
        <v>17.294709227572252</v>
      </c>
      <c r="Q229" s="110">
        <v>39.098078747182271</v>
      </c>
    </row>
    <row r="230" spans="15:17" x14ac:dyDescent="0.25">
      <c r="O230" s="109">
        <v>226</v>
      </c>
      <c r="P230" s="110">
        <v>17.396457871294139</v>
      </c>
      <c r="Q230" s="110">
        <v>55.081003368373544</v>
      </c>
    </row>
    <row r="231" spans="15:17" x14ac:dyDescent="0.25">
      <c r="O231" s="109">
        <v>227</v>
      </c>
      <c r="P231" s="110">
        <v>17.50528999751041</v>
      </c>
      <c r="Q231" s="110">
        <v>72.559786478411837</v>
      </c>
    </row>
    <row r="232" spans="15:17" x14ac:dyDescent="0.25">
      <c r="O232" s="109">
        <v>228</v>
      </c>
      <c r="P232" s="110">
        <v>17.512005168212756</v>
      </c>
      <c r="Q232" s="110">
        <v>37.906777430988178</v>
      </c>
    </row>
    <row r="233" spans="15:17" x14ac:dyDescent="0.25">
      <c r="O233" s="109">
        <v>229</v>
      </c>
      <c r="P233" s="110">
        <v>17.621987617946239</v>
      </c>
      <c r="Q233" s="110">
        <v>19.824812543898165</v>
      </c>
    </row>
    <row r="234" spans="15:17" x14ac:dyDescent="0.25">
      <c r="O234" s="109">
        <v>230</v>
      </c>
      <c r="P234" s="110">
        <v>17.714214637809164</v>
      </c>
      <c r="Q234" s="110">
        <v>32.147586051665371</v>
      </c>
    </row>
    <row r="235" spans="15:17" x14ac:dyDescent="0.25">
      <c r="O235" s="109">
        <v>231</v>
      </c>
      <c r="P235" s="110">
        <v>17.98170386346197</v>
      </c>
      <c r="Q235" s="110">
        <v>49.467991714427995</v>
      </c>
    </row>
    <row r="236" spans="15:17" x14ac:dyDescent="0.25">
      <c r="O236" s="109">
        <v>232</v>
      </c>
      <c r="P236" s="110">
        <v>18.090061012972356</v>
      </c>
      <c r="Q236" s="110">
        <v>36.844665741352543</v>
      </c>
    </row>
    <row r="237" spans="15:17" x14ac:dyDescent="0.25">
      <c r="O237" s="109">
        <v>233</v>
      </c>
      <c r="P237" s="110">
        <v>18.280167784124597</v>
      </c>
      <c r="Q237" s="110">
        <v>20.664812543898169</v>
      </c>
    </row>
    <row r="238" spans="15:17" x14ac:dyDescent="0.25">
      <c r="O238" s="109">
        <v>234</v>
      </c>
      <c r="P238" s="110">
        <v>18.282123568819173</v>
      </c>
      <c r="Q238" s="110">
        <v>-7.5056565553542391</v>
      </c>
    </row>
    <row r="239" spans="15:17" x14ac:dyDescent="0.25">
      <c r="O239" s="109">
        <v>235</v>
      </c>
      <c r="P239" s="110">
        <v>18.398486108811294</v>
      </c>
      <c r="Q239" s="110">
        <v>66.446970016701513</v>
      </c>
    </row>
    <row r="240" spans="15:17" x14ac:dyDescent="0.25">
      <c r="O240" s="109">
        <v>236</v>
      </c>
      <c r="P240" s="110">
        <v>18.562344319473091</v>
      </c>
      <c r="Q240" s="110">
        <v>44.413249514292445</v>
      </c>
    </row>
    <row r="241" spans="15:17" x14ac:dyDescent="0.25">
      <c r="O241" s="109">
        <v>237</v>
      </c>
      <c r="P241" s="110">
        <v>18.636383273185118</v>
      </c>
      <c r="Q241" s="110">
        <v>47.469296487026028</v>
      </c>
    </row>
    <row r="242" spans="15:17" x14ac:dyDescent="0.25">
      <c r="O242" s="109">
        <v>238</v>
      </c>
      <c r="P242" s="110">
        <v>18.694613198238596</v>
      </c>
      <c r="Q242" s="110">
        <v>37.396804922284801</v>
      </c>
    </row>
    <row r="243" spans="15:17" x14ac:dyDescent="0.25">
      <c r="O243" s="109">
        <v>239</v>
      </c>
      <c r="P243" s="110">
        <v>18.918442965052691</v>
      </c>
      <c r="Q243" s="110">
        <v>38.725082860848012</v>
      </c>
    </row>
    <row r="244" spans="15:17" x14ac:dyDescent="0.25">
      <c r="O244" s="109">
        <v>240</v>
      </c>
      <c r="P244" s="110">
        <v>19.140535952087372</v>
      </c>
      <c r="Q244" s="110">
        <v>47.010108791548689</v>
      </c>
    </row>
    <row r="245" spans="15:17" x14ac:dyDescent="0.25">
      <c r="O245" s="109">
        <v>241</v>
      </c>
      <c r="P245" s="110">
        <v>19.150746554756374</v>
      </c>
      <c r="Q245" s="110">
        <v>48.781085917803203</v>
      </c>
    </row>
    <row r="246" spans="15:17" x14ac:dyDescent="0.25">
      <c r="O246" s="109">
        <v>242</v>
      </c>
      <c r="P246" s="110">
        <v>19.181259327701945</v>
      </c>
      <c r="Q246" s="110">
        <v>58.313410402504125</v>
      </c>
    </row>
    <row r="247" spans="15:17" x14ac:dyDescent="0.25">
      <c r="O247" s="109">
        <v>243</v>
      </c>
      <c r="P247" s="110">
        <v>19.219341866246719</v>
      </c>
      <c r="Q247" s="110">
        <v>59.943869931617996</v>
      </c>
    </row>
    <row r="248" spans="15:17" x14ac:dyDescent="0.25">
      <c r="O248" s="109">
        <v>244</v>
      </c>
      <c r="P248" s="110">
        <v>19.243263041439871</v>
      </c>
      <c r="Q248" s="110">
        <v>79.354770194244793</v>
      </c>
    </row>
    <row r="249" spans="15:17" x14ac:dyDescent="0.25">
      <c r="O249" s="109">
        <v>245</v>
      </c>
      <c r="P249" s="110">
        <v>19.276494267089561</v>
      </c>
      <c r="Q249" s="110">
        <v>4.9170244474355504</v>
      </c>
    </row>
    <row r="250" spans="15:17" x14ac:dyDescent="0.25">
      <c r="O250" s="109">
        <v>246</v>
      </c>
      <c r="P250" s="110">
        <v>19.33235924326603</v>
      </c>
      <c r="Q250" s="110">
        <v>28.486818524259629</v>
      </c>
    </row>
    <row r="251" spans="15:17" x14ac:dyDescent="0.25">
      <c r="O251" s="109">
        <v>247</v>
      </c>
      <c r="P251" s="110">
        <v>19.336065097325516</v>
      </c>
      <c r="Q251" s="110">
        <v>29.443645951463846</v>
      </c>
    </row>
    <row r="252" spans="15:17" x14ac:dyDescent="0.25">
      <c r="O252" s="109">
        <v>248</v>
      </c>
      <c r="P252" s="110">
        <v>19.33910463657266</v>
      </c>
      <c r="Q252" s="110">
        <v>34.679165808009927</v>
      </c>
    </row>
    <row r="253" spans="15:17" x14ac:dyDescent="0.25">
      <c r="O253" s="109">
        <v>249</v>
      </c>
      <c r="P253" s="110">
        <v>19.353789849257033</v>
      </c>
      <c r="Q253" s="110">
        <v>22.554812543898176</v>
      </c>
    </row>
    <row r="254" spans="15:17" x14ac:dyDescent="0.25">
      <c r="O254" s="109">
        <v>250</v>
      </c>
      <c r="P254" s="110">
        <v>19.367820042142238</v>
      </c>
      <c r="Q254" s="110">
        <v>35.202924665297786</v>
      </c>
    </row>
    <row r="255" spans="15:17" x14ac:dyDescent="0.25">
      <c r="O255" s="109">
        <v>251</v>
      </c>
      <c r="P255" s="110">
        <v>19.430878462081878</v>
      </c>
      <c r="Q255" s="110">
        <v>63.124735530853663</v>
      </c>
    </row>
    <row r="256" spans="15:17" x14ac:dyDescent="0.25">
      <c r="O256" s="109">
        <v>252</v>
      </c>
      <c r="P256" s="110">
        <v>19.594954061239036</v>
      </c>
      <c r="Q256" s="110">
        <v>60.579813981546991</v>
      </c>
    </row>
    <row r="257" spans="15:17" x14ac:dyDescent="0.25">
      <c r="O257" s="109">
        <v>253</v>
      </c>
      <c r="P257" s="110">
        <v>19.632112811765811</v>
      </c>
      <c r="Q257" s="110">
        <v>53.137212571817827</v>
      </c>
    </row>
    <row r="258" spans="15:17" x14ac:dyDescent="0.25">
      <c r="O258" s="109">
        <v>254</v>
      </c>
      <c r="P258" s="110">
        <v>19.884953293722575</v>
      </c>
      <c r="Q258" s="110">
        <v>66.673750651212998</v>
      </c>
    </row>
    <row r="259" spans="15:17" x14ac:dyDescent="0.25">
      <c r="O259" s="109">
        <v>255</v>
      </c>
      <c r="P259" s="110">
        <v>19.977970853281402</v>
      </c>
      <c r="Q259" s="110">
        <v>27.22169389212231</v>
      </c>
    </row>
    <row r="260" spans="15:17" x14ac:dyDescent="0.25">
      <c r="O260" s="109">
        <v>256</v>
      </c>
      <c r="P260" s="110">
        <v>20.030164561590222</v>
      </c>
      <c r="Q260" s="110">
        <v>31.219989708541739</v>
      </c>
    </row>
    <row r="261" spans="15:17" x14ac:dyDescent="0.25">
      <c r="O261" s="109">
        <v>257</v>
      </c>
      <c r="P261" s="110">
        <v>20.116173248695141</v>
      </c>
      <c r="Q261" s="110">
        <v>32.414943032993548</v>
      </c>
    </row>
    <row r="262" spans="15:17" x14ac:dyDescent="0.25">
      <c r="O262" s="109">
        <v>258</v>
      </c>
      <c r="P262" s="110">
        <v>20.118853259553351</v>
      </c>
      <c r="Q262" s="110">
        <v>-24.160311851445684</v>
      </c>
    </row>
    <row r="263" spans="15:17" x14ac:dyDescent="0.25">
      <c r="O263" s="109">
        <v>259</v>
      </c>
      <c r="P263" s="110">
        <v>20.253868106266474</v>
      </c>
      <c r="Q263" s="110">
        <v>53.694258457793175</v>
      </c>
    </row>
    <row r="264" spans="15:17" x14ac:dyDescent="0.25">
      <c r="O264" s="109">
        <v>260</v>
      </c>
      <c r="P264" s="110">
        <v>20.297040283376884</v>
      </c>
      <c r="Q264" s="110">
        <v>7.7645116900925206</v>
      </c>
    </row>
    <row r="265" spans="15:17" x14ac:dyDescent="0.25">
      <c r="O265" s="109">
        <v>261</v>
      </c>
      <c r="P265" s="110">
        <v>20.364740245885663</v>
      </c>
      <c r="Q265" s="110">
        <v>11.105416840967667</v>
      </c>
    </row>
    <row r="266" spans="15:17" x14ac:dyDescent="0.25">
      <c r="O266" s="109">
        <v>262</v>
      </c>
      <c r="P266" s="110">
        <v>20.367556317546107</v>
      </c>
      <c r="Q266" s="110">
        <v>44.831309125520249</v>
      </c>
    </row>
    <row r="267" spans="15:17" x14ac:dyDescent="0.25">
      <c r="O267" s="109">
        <v>263</v>
      </c>
      <c r="P267" s="110">
        <v>20.375621723115685</v>
      </c>
      <c r="Q267" s="110">
        <v>49.187115553376607</v>
      </c>
    </row>
    <row r="268" spans="15:17" x14ac:dyDescent="0.25">
      <c r="O268" s="109">
        <v>264</v>
      </c>
      <c r="P268" s="110">
        <v>20.430054043546981</v>
      </c>
      <c r="Q268" s="110">
        <v>63.981272498520283</v>
      </c>
    </row>
    <row r="269" spans="15:17" x14ac:dyDescent="0.25">
      <c r="O269" s="109">
        <v>265</v>
      </c>
      <c r="P269" s="110">
        <v>20.597177537064326</v>
      </c>
      <c r="Q269" s="110">
        <v>37.131689792904503</v>
      </c>
    </row>
    <row r="270" spans="15:17" x14ac:dyDescent="0.25">
      <c r="O270" s="109">
        <v>266</v>
      </c>
      <c r="P270" s="110">
        <v>20.63992299922192</v>
      </c>
      <c r="Q270" s="110">
        <v>42.940990941587231</v>
      </c>
    </row>
    <row r="271" spans="15:17" x14ac:dyDescent="0.25">
      <c r="O271" s="109">
        <v>267</v>
      </c>
      <c r="P271" s="110">
        <v>20.668745055107564</v>
      </c>
      <c r="Q271" s="110">
        <v>45.096548257557217</v>
      </c>
    </row>
    <row r="272" spans="15:17" x14ac:dyDescent="0.25">
      <c r="O272" s="109">
        <v>268</v>
      </c>
      <c r="P272" s="110">
        <v>20.740923791264283</v>
      </c>
      <c r="Q272" s="110">
        <v>11.284196295578983</v>
      </c>
    </row>
    <row r="273" spans="15:17" x14ac:dyDescent="0.25">
      <c r="O273" s="109">
        <v>269</v>
      </c>
      <c r="P273" s="110">
        <v>20.805758136923853</v>
      </c>
      <c r="Q273" s="110">
        <v>29.291725189149563</v>
      </c>
    </row>
    <row r="274" spans="15:17" x14ac:dyDescent="0.25">
      <c r="O274" s="109">
        <v>270</v>
      </c>
      <c r="P274" s="110">
        <v>20.886273991685705</v>
      </c>
      <c r="Q274" s="110">
        <v>37.00165794955565</v>
      </c>
    </row>
    <row r="275" spans="15:17" x14ac:dyDescent="0.25">
      <c r="O275" s="109">
        <v>271</v>
      </c>
      <c r="P275" s="110">
        <v>21.005937104159365</v>
      </c>
      <c r="Q275" s="110">
        <v>50.343571852481787</v>
      </c>
    </row>
    <row r="276" spans="15:17" x14ac:dyDescent="0.25">
      <c r="O276" s="109">
        <v>272</v>
      </c>
      <c r="P276" s="110">
        <v>21.03948187378294</v>
      </c>
      <c r="Q276" s="110">
        <v>41.027314910204311</v>
      </c>
    </row>
    <row r="277" spans="15:17" x14ac:dyDescent="0.25">
      <c r="O277" s="109">
        <v>273</v>
      </c>
      <c r="P277" s="110">
        <v>21.065853811063448</v>
      </c>
      <c r="Q277" s="110">
        <v>7.3684928816036201</v>
      </c>
    </row>
    <row r="278" spans="15:17" x14ac:dyDescent="0.25">
      <c r="O278" s="109">
        <v>274</v>
      </c>
      <c r="P278" s="110">
        <v>21.132528886748261</v>
      </c>
      <c r="Q278" s="110">
        <v>34.89925301216055</v>
      </c>
    </row>
    <row r="279" spans="15:17" x14ac:dyDescent="0.25">
      <c r="O279" s="109">
        <v>275</v>
      </c>
      <c r="P279" s="110">
        <v>21.246562215228291</v>
      </c>
      <c r="Q279" s="110">
        <v>7.1259794380319637</v>
      </c>
    </row>
    <row r="280" spans="15:17" x14ac:dyDescent="0.25">
      <c r="O280" s="109">
        <v>276</v>
      </c>
      <c r="P280" s="110">
        <v>21.254385691755946</v>
      </c>
      <c r="Q280" s="110">
        <v>42.257482493625645</v>
      </c>
    </row>
    <row r="281" spans="15:17" x14ac:dyDescent="0.25">
      <c r="O281" s="109">
        <v>277</v>
      </c>
      <c r="P281" s="110">
        <v>21.338824854686145</v>
      </c>
      <c r="Q281" s="110">
        <v>42.776778879389411</v>
      </c>
    </row>
    <row r="282" spans="15:17" x14ac:dyDescent="0.25">
      <c r="O282" s="109">
        <v>278</v>
      </c>
      <c r="P282" s="110">
        <v>21.387655956301597</v>
      </c>
      <c r="Q282" s="110">
        <v>10.538389966510866</v>
      </c>
    </row>
    <row r="283" spans="15:17" x14ac:dyDescent="0.25">
      <c r="O283" s="109">
        <v>279</v>
      </c>
      <c r="P283" s="110">
        <v>21.401399843125567</v>
      </c>
      <c r="Q283" s="110">
        <v>53.62846041963283</v>
      </c>
    </row>
    <row r="284" spans="15:17" x14ac:dyDescent="0.25">
      <c r="O284" s="109">
        <v>280</v>
      </c>
      <c r="P284" s="110">
        <v>21.565245618178245</v>
      </c>
      <c r="Q284" s="110">
        <v>41.433847391806786</v>
      </c>
    </row>
    <row r="285" spans="15:17" x14ac:dyDescent="0.25">
      <c r="O285" s="109">
        <v>281</v>
      </c>
      <c r="P285" s="110">
        <v>21.650982534254851</v>
      </c>
      <c r="Q285" s="110">
        <v>71.16322875841216</v>
      </c>
    </row>
    <row r="286" spans="15:17" x14ac:dyDescent="0.25">
      <c r="O286" s="109">
        <v>282</v>
      </c>
      <c r="P286" s="110">
        <v>21.807445373431758</v>
      </c>
      <c r="Q286" s="110">
        <v>-24.232810033386841</v>
      </c>
    </row>
    <row r="287" spans="15:17" x14ac:dyDescent="0.25">
      <c r="O287" s="109">
        <v>283</v>
      </c>
      <c r="P287" s="110">
        <v>21.881049510431321</v>
      </c>
      <c r="Q287" s="110">
        <v>20.314812543898167</v>
      </c>
    </row>
    <row r="288" spans="15:17" x14ac:dyDescent="0.25">
      <c r="O288" s="109">
        <v>284</v>
      </c>
      <c r="P288" s="110">
        <v>21.882718692458315</v>
      </c>
      <c r="Q288" s="110">
        <v>37.566726065313667</v>
      </c>
    </row>
    <row r="289" spans="15:17" x14ac:dyDescent="0.25">
      <c r="O289" s="109">
        <v>285</v>
      </c>
      <c r="P289" s="110">
        <v>21.890401391826185</v>
      </c>
      <c r="Q289" s="110">
        <v>38.180052408853683</v>
      </c>
    </row>
    <row r="290" spans="15:17" x14ac:dyDescent="0.25">
      <c r="O290" s="109">
        <v>286</v>
      </c>
      <c r="P290" s="110">
        <v>21.921534946658277</v>
      </c>
      <c r="Q290" s="110">
        <v>11.247370391773632</v>
      </c>
    </row>
    <row r="291" spans="15:17" x14ac:dyDescent="0.25">
      <c r="O291" s="109">
        <v>287</v>
      </c>
      <c r="P291" s="110">
        <v>22.023288003948661</v>
      </c>
      <c r="Q291" s="110">
        <v>22.484812543898176</v>
      </c>
    </row>
    <row r="292" spans="15:17" x14ac:dyDescent="0.25">
      <c r="O292" s="109">
        <v>288</v>
      </c>
      <c r="P292" s="110">
        <v>22.040161067370519</v>
      </c>
      <c r="Q292" s="110">
        <v>32.02735691684822</v>
      </c>
    </row>
    <row r="293" spans="15:17" x14ac:dyDescent="0.25">
      <c r="O293" s="109">
        <v>289</v>
      </c>
      <c r="P293" s="110">
        <v>22.060658505704584</v>
      </c>
      <c r="Q293" s="110">
        <v>40.761043827265013</v>
      </c>
    </row>
    <row r="294" spans="15:17" x14ac:dyDescent="0.25">
      <c r="O294" s="109">
        <v>290</v>
      </c>
      <c r="P294" s="110">
        <v>22.069660253421883</v>
      </c>
      <c r="Q294" s="110">
        <v>47.441149932603501</v>
      </c>
    </row>
    <row r="295" spans="15:17" x14ac:dyDescent="0.25">
      <c r="O295" s="109">
        <v>291</v>
      </c>
      <c r="P295" s="110">
        <v>22.193415749046334</v>
      </c>
      <c r="Q295" s="110">
        <v>4.0170244474355563</v>
      </c>
    </row>
    <row r="296" spans="15:17" x14ac:dyDescent="0.25">
      <c r="O296" s="109">
        <v>292</v>
      </c>
      <c r="P296" s="110">
        <v>22.23471788131916</v>
      </c>
      <c r="Q296" s="110">
        <v>42.941424224151405</v>
      </c>
    </row>
    <row r="297" spans="15:17" x14ac:dyDescent="0.25">
      <c r="O297" s="109">
        <v>293</v>
      </c>
      <c r="P297" s="110">
        <v>22.258347327701955</v>
      </c>
      <c r="Q297" s="110">
        <v>59.312172794535094</v>
      </c>
    </row>
    <row r="298" spans="15:17" x14ac:dyDescent="0.25">
      <c r="O298" s="109">
        <v>294</v>
      </c>
      <c r="P298" s="110">
        <v>22.263033772167496</v>
      </c>
      <c r="Q298" s="110">
        <v>75.79943287768485</v>
      </c>
    </row>
    <row r="299" spans="15:17" x14ac:dyDescent="0.25">
      <c r="O299" s="109">
        <v>295</v>
      </c>
      <c r="P299" s="110">
        <v>22.314245890772632</v>
      </c>
      <c r="Q299" s="110">
        <v>28.671565763807592</v>
      </c>
    </row>
    <row r="300" spans="15:17" x14ac:dyDescent="0.25">
      <c r="O300" s="109">
        <v>296</v>
      </c>
      <c r="P300" s="110">
        <v>22.382083254124257</v>
      </c>
      <c r="Q300" s="110">
        <v>71.582226566234922</v>
      </c>
    </row>
    <row r="301" spans="15:17" x14ac:dyDescent="0.25">
      <c r="O301" s="109">
        <v>297</v>
      </c>
      <c r="P301" s="110">
        <v>22.390543309307532</v>
      </c>
      <c r="Q301" s="110">
        <v>-10.539555990819515</v>
      </c>
    </row>
    <row r="302" spans="15:17" x14ac:dyDescent="0.25">
      <c r="O302" s="109">
        <v>298</v>
      </c>
      <c r="P302" s="110">
        <v>22.398193529528118</v>
      </c>
      <c r="Q302" s="110">
        <v>65.45700314034255</v>
      </c>
    </row>
    <row r="303" spans="15:17" x14ac:dyDescent="0.25">
      <c r="O303" s="109">
        <v>299</v>
      </c>
      <c r="P303" s="110">
        <v>22.433917661098572</v>
      </c>
      <c r="Q303" s="110">
        <v>14.618925174047307</v>
      </c>
    </row>
    <row r="304" spans="15:17" x14ac:dyDescent="0.25">
      <c r="O304" s="109">
        <v>300</v>
      </c>
      <c r="P304" s="110">
        <v>22.530007786537556</v>
      </c>
      <c r="Q304" s="110">
        <v>20.034812543898166</v>
      </c>
    </row>
    <row r="305" spans="15:17" x14ac:dyDescent="0.25">
      <c r="O305" s="109">
        <v>301</v>
      </c>
      <c r="P305" s="110">
        <v>22.673450628334091</v>
      </c>
      <c r="Q305" s="110">
        <v>37.08268005632803</v>
      </c>
    </row>
    <row r="306" spans="15:17" x14ac:dyDescent="0.25">
      <c r="O306" s="109">
        <v>302</v>
      </c>
      <c r="P306" s="110">
        <v>22.696378749748703</v>
      </c>
      <c r="Q306" s="110">
        <v>21.154812543898171</v>
      </c>
    </row>
    <row r="307" spans="15:17" x14ac:dyDescent="0.25">
      <c r="O307" s="109">
        <v>303</v>
      </c>
      <c r="P307" s="110">
        <v>22.842997297746955</v>
      </c>
      <c r="Q307" s="110">
        <v>42.780815957952697</v>
      </c>
    </row>
    <row r="308" spans="15:17" x14ac:dyDescent="0.25">
      <c r="O308" s="109">
        <v>304</v>
      </c>
      <c r="P308" s="110">
        <v>23.020036897606477</v>
      </c>
      <c r="Q308" s="110">
        <v>57.076083956565846</v>
      </c>
    </row>
    <row r="309" spans="15:17" x14ac:dyDescent="0.25">
      <c r="O309" s="109">
        <v>305</v>
      </c>
      <c r="P309" s="110">
        <v>23.122959959745788</v>
      </c>
      <c r="Q309" s="110">
        <v>70.512267144231231</v>
      </c>
    </row>
    <row r="310" spans="15:17" x14ac:dyDescent="0.25">
      <c r="O310" s="109">
        <v>306</v>
      </c>
      <c r="P310" s="110">
        <v>23.26628715498644</v>
      </c>
      <c r="Q310" s="110">
        <v>9.9767396579660961</v>
      </c>
    </row>
    <row r="311" spans="15:17" x14ac:dyDescent="0.25">
      <c r="O311" s="109">
        <v>307</v>
      </c>
      <c r="P311" s="110">
        <v>23.315938787239929</v>
      </c>
      <c r="Q311" s="110">
        <v>51.021566925508608</v>
      </c>
    </row>
    <row r="312" spans="15:17" x14ac:dyDescent="0.25">
      <c r="O312" s="109">
        <v>308</v>
      </c>
      <c r="P312" s="110">
        <v>23.439784074204372</v>
      </c>
      <c r="Q312" s="110">
        <v>-9.3984633921039062E-2</v>
      </c>
    </row>
    <row r="313" spans="15:17" x14ac:dyDescent="0.25">
      <c r="O313" s="109">
        <v>309</v>
      </c>
      <c r="P313" s="110">
        <v>23.602343668634791</v>
      </c>
      <c r="Q313" s="110">
        <v>38.469390422346947</v>
      </c>
    </row>
    <row r="314" spans="15:17" x14ac:dyDescent="0.25">
      <c r="O314" s="109">
        <v>310</v>
      </c>
      <c r="P314" s="110">
        <v>23.617735255528999</v>
      </c>
      <c r="Q314" s="110">
        <v>93.05865681377405</v>
      </c>
    </row>
    <row r="315" spans="15:17" x14ac:dyDescent="0.25">
      <c r="O315" s="109">
        <v>311</v>
      </c>
      <c r="P315" s="110">
        <v>24.136942218994484</v>
      </c>
      <c r="Q315" s="110">
        <v>67.257295748457949</v>
      </c>
    </row>
    <row r="316" spans="15:17" x14ac:dyDescent="0.25">
      <c r="O316" s="109">
        <v>312</v>
      </c>
      <c r="P316" s="110">
        <v>24.364314083542727</v>
      </c>
      <c r="Q316" s="110">
        <v>-10.928093511780226</v>
      </c>
    </row>
    <row r="317" spans="15:17" x14ac:dyDescent="0.25">
      <c r="O317" s="109">
        <v>313</v>
      </c>
      <c r="P317" s="110">
        <v>24.4183679126707</v>
      </c>
      <c r="Q317" s="110">
        <v>42.548805881526278</v>
      </c>
    </row>
    <row r="318" spans="15:17" x14ac:dyDescent="0.25">
      <c r="O318" s="109">
        <v>314</v>
      </c>
      <c r="P318" s="110">
        <v>24.452651839468185</v>
      </c>
      <c r="Q318" s="110">
        <v>5.5170244474355465</v>
      </c>
    </row>
    <row r="319" spans="15:17" x14ac:dyDescent="0.25">
      <c r="O319" s="109">
        <v>315</v>
      </c>
      <c r="P319" s="110">
        <v>24.901087090328435</v>
      </c>
      <c r="Q319" s="110">
        <v>52.764531124059921</v>
      </c>
    </row>
    <row r="320" spans="15:17" x14ac:dyDescent="0.25">
      <c r="O320" s="109">
        <v>316</v>
      </c>
      <c r="P320" s="110">
        <v>24.914660813628764</v>
      </c>
      <c r="Q320" s="110">
        <v>48.31350697568115</v>
      </c>
    </row>
    <row r="321" spans="15:17" x14ac:dyDescent="0.25">
      <c r="O321" s="109">
        <v>317</v>
      </c>
      <c r="P321" s="110">
        <v>25.155099754273987</v>
      </c>
      <c r="Q321" s="110">
        <v>40.926810854617223</v>
      </c>
    </row>
    <row r="322" spans="15:17" x14ac:dyDescent="0.25">
      <c r="O322" s="109">
        <v>318</v>
      </c>
      <c r="P322" s="110">
        <v>25.316592787082246</v>
      </c>
      <c r="Q322" s="110">
        <v>61.234042622051277</v>
      </c>
    </row>
    <row r="323" spans="15:17" x14ac:dyDescent="0.25">
      <c r="O323" s="109">
        <v>319</v>
      </c>
      <c r="P323" s="110">
        <v>25.493817416345596</v>
      </c>
      <c r="Q323" s="110">
        <v>67.824643908885747</v>
      </c>
    </row>
    <row r="324" spans="15:17" x14ac:dyDescent="0.25">
      <c r="O324" s="109">
        <v>320</v>
      </c>
      <c r="P324" s="110">
        <v>25.576947127416705</v>
      </c>
      <c r="Q324" s="110">
        <v>81.327499101953279</v>
      </c>
    </row>
    <row r="325" spans="15:17" x14ac:dyDescent="0.25">
      <c r="O325" s="109">
        <v>321</v>
      </c>
      <c r="P325" s="110">
        <v>25.748821711796086</v>
      </c>
      <c r="Q325" s="110">
        <v>48.290256118014796</v>
      </c>
    </row>
    <row r="326" spans="15:17" x14ac:dyDescent="0.25">
      <c r="O326" s="109">
        <v>322</v>
      </c>
      <c r="P326" s="110">
        <v>25.805550597425132</v>
      </c>
      <c r="Q326" s="110">
        <v>76.856805373899405</v>
      </c>
    </row>
    <row r="327" spans="15:17" x14ac:dyDescent="0.25">
      <c r="O327" s="109">
        <v>323</v>
      </c>
      <c r="P327" s="110">
        <v>25.823544663937575</v>
      </c>
      <c r="Q327" s="110">
        <v>36.511396447662044</v>
      </c>
    </row>
    <row r="328" spans="15:17" x14ac:dyDescent="0.25">
      <c r="O328" s="109">
        <v>324</v>
      </c>
      <c r="P328" s="110">
        <v>25.856175893150368</v>
      </c>
      <c r="Q328" s="110">
        <v>66.349281833720468</v>
      </c>
    </row>
    <row r="329" spans="15:17" x14ac:dyDescent="0.25">
      <c r="O329" s="109">
        <v>325</v>
      </c>
      <c r="P329" s="110">
        <v>25.864045258414773</v>
      </c>
      <c r="Q329" s="110">
        <v>71.590802705020792</v>
      </c>
    </row>
    <row r="330" spans="15:17" x14ac:dyDescent="0.25">
      <c r="O330" s="109">
        <v>326</v>
      </c>
      <c r="P330" s="110">
        <v>25.919833922502775</v>
      </c>
      <c r="Q330" s="110">
        <v>16.187075185108032</v>
      </c>
    </row>
    <row r="331" spans="15:17" x14ac:dyDescent="0.25">
      <c r="O331" s="109">
        <v>327</v>
      </c>
      <c r="P331" s="110">
        <v>26.035865021473022</v>
      </c>
      <c r="Q331" s="110">
        <v>23.53481254389818</v>
      </c>
    </row>
    <row r="332" spans="15:17" x14ac:dyDescent="0.25">
      <c r="O332" s="109">
        <v>328</v>
      </c>
      <c r="P332" s="110">
        <v>26.04549279075804</v>
      </c>
      <c r="Q332" s="110">
        <v>51.302752665000185</v>
      </c>
    </row>
    <row r="333" spans="15:17" x14ac:dyDescent="0.25">
      <c r="O333" s="109">
        <v>329</v>
      </c>
      <c r="P333" s="110">
        <v>26.094301397937162</v>
      </c>
      <c r="Q333" s="110">
        <v>41.218583738344861</v>
      </c>
    </row>
    <row r="334" spans="15:17" x14ac:dyDescent="0.25">
      <c r="O334" s="109">
        <v>330</v>
      </c>
      <c r="P334" s="110">
        <v>26.171415222679606</v>
      </c>
      <c r="Q334" s="110">
        <v>35.946462309861957</v>
      </c>
    </row>
    <row r="335" spans="15:17" x14ac:dyDescent="0.25">
      <c r="O335" s="109">
        <v>331</v>
      </c>
      <c r="P335" s="110">
        <v>26.210721724171286</v>
      </c>
      <c r="Q335" s="110">
        <v>44.79206051697799</v>
      </c>
    </row>
    <row r="336" spans="15:17" x14ac:dyDescent="0.25">
      <c r="O336" s="109">
        <v>332</v>
      </c>
      <c r="P336" s="110">
        <v>26.24883291230665</v>
      </c>
      <c r="Q336" s="110">
        <v>30.411466799710944</v>
      </c>
    </row>
    <row r="337" spans="15:17" x14ac:dyDescent="0.25">
      <c r="O337" s="109">
        <v>333</v>
      </c>
      <c r="P337" s="110">
        <v>26.374783916436169</v>
      </c>
      <c r="Q337" s="110">
        <v>30.619717370794493</v>
      </c>
    </row>
    <row r="338" spans="15:17" x14ac:dyDescent="0.25">
      <c r="O338" s="109">
        <v>334</v>
      </c>
      <c r="P338" s="110">
        <v>26.392928416528768</v>
      </c>
      <c r="Q338" s="110">
        <v>44.153791103244828</v>
      </c>
    </row>
    <row r="339" spans="15:17" x14ac:dyDescent="0.25">
      <c r="O339" s="109">
        <v>335</v>
      </c>
      <c r="P339" s="110">
        <v>26.421492166255383</v>
      </c>
      <c r="Q339" s="110">
        <v>52.030944443881737</v>
      </c>
    </row>
    <row r="340" spans="15:17" x14ac:dyDescent="0.25">
      <c r="O340" s="109">
        <v>336</v>
      </c>
      <c r="P340" s="110">
        <v>26.528811013450174</v>
      </c>
      <c r="Q340" s="110">
        <v>60.767606873884304</v>
      </c>
    </row>
    <row r="341" spans="15:17" x14ac:dyDescent="0.25">
      <c r="O341" s="109">
        <v>337</v>
      </c>
      <c r="P341" s="110">
        <v>26.611931632252087</v>
      </c>
      <c r="Q341" s="110">
        <v>63.17323616097854</v>
      </c>
    </row>
    <row r="342" spans="15:17" x14ac:dyDescent="0.25">
      <c r="O342" s="109">
        <v>338</v>
      </c>
      <c r="P342" s="110">
        <v>26.693900841998282</v>
      </c>
      <c r="Q342" s="110">
        <v>11.633239851960138</v>
      </c>
    </row>
    <row r="343" spans="15:17" x14ac:dyDescent="0.25">
      <c r="O343" s="109">
        <v>339</v>
      </c>
      <c r="P343" s="110">
        <v>26.986025060943149</v>
      </c>
      <c r="Q343" s="110">
        <v>14.184036516861365</v>
      </c>
    </row>
    <row r="344" spans="15:17" x14ac:dyDescent="0.25">
      <c r="O344" s="109">
        <v>340</v>
      </c>
      <c r="P344" s="110">
        <v>27.019241787817545</v>
      </c>
      <c r="Q344" s="110">
        <v>21.994812543898174</v>
      </c>
    </row>
    <row r="345" spans="15:17" x14ac:dyDescent="0.25">
      <c r="O345" s="109">
        <v>341</v>
      </c>
      <c r="P345" s="110">
        <v>27.102876098322469</v>
      </c>
      <c r="Q345" s="110">
        <v>43.628630227874979</v>
      </c>
    </row>
    <row r="346" spans="15:17" x14ac:dyDescent="0.25">
      <c r="O346" s="109">
        <v>342</v>
      </c>
      <c r="P346" s="110">
        <v>27.118657008125719</v>
      </c>
      <c r="Q346" s="110">
        <v>48.805933404245621</v>
      </c>
    </row>
    <row r="347" spans="15:17" x14ac:dyDescent="0.25">
      <c r="O347" s="109">
        <v>343</v>
      </c>
      <c r="P347" s="110">
        <v>27.137608489274253</v>
      </c>
      <c r="Q347" s="110">
        <v>72.670727343638063</v>
      </c>
    </row>
    <row r="348" spans="15:17" x14ac:dyDescent="0.25">
      <c r="O348" s="109">
        <v>344</v>
      </c>
      <c r="P348" s="110">
        <v>27.167250504338067</v>
      </c>
      <c r="Q348" s="110">
        <v>17.678539686437496</v>
      </c>
    </row>
    <row r="349" spans="15:17" x14ac:dyDescent="0.25">
      <c r="O349" s="109">
        <v>345</v>
      </c>
      <c r="P349" s="110">
        <v>27.194104209463717</v>
      </c>
      <c r="Q349" s="110">
        <v>33.999909444444114</v>
      </c>
    </row>
    <row r="350" spans="15:17" x14ac:dyDescent="0.25">
      <c r="O350" s="109">
        <v>346</v>
      </c>
      <c r="P350" s="110">
        <v>27.229325738345224</v>
      </c>
      <c r="Q350" s="110">
        <v>60.776897102883801</v>
      </c>
    </row>
    <row r="351" spans="15:17" x14ac:dyDescent="0.25">
      <c r="O351" s="109">
        <v>347</v>
      </c>
      <c r="P351" s="110">
        <v>27.273141574173746</v>
      </c>
      <c r="Q351" s="110">
        <v>8.8217433816860531</v>
      </c>
    </row>
    <row r="352" spans="15:17" x14ac:dyDescent="0.25">
      <c r="O352" s="109">
        <v>348</v>
      </c>
      <c r="P352" s="110">
        <v>27.316888195701242</v>
      </c>
      <c r="Q352" s="110">
        <v>3.4075945205871001</v>
      </c>
    </row>
    <row r="353" spans="15:17" x14ac:dyDescent="0.25">
      <c r="O353" s="109">
        <v>349</v>
      </c>
      <c r="P353" s="110">
        <v>27.375032460546834</v>
      </c>
      <c r="Q353" s="110">
        <v>9.1687895341615882</v>
      </c>
    </row>
    <row r="354" spans="15:17" x14ac:dyDescent="0.25">
      <c r="O354" s="109">
        <v>350</v>
      </c>
      <c r="P354" s="110">
        <v>27.389503720167742</v>
      </c>
      <c r="Q354" s="110">
        <v>-1.0964005893831512</v>
      </c>
    </row>
    <row r="355" spans="15:17" x14ac:dyDescent="0.25">
      <c r="O355" s="109">
        <v>351</v>
      </c>
      <c r="P355" s="110">
        <v>27.546835601428608</v>
      </c>
      <c r="Q355" s="110">
        <v>10.292910777535901</v>
      </c>
    </row>
    <row r="356" spans="15:17" x14ac:dyDescent="0.25">
      <c r="O356" s="109">
        <v>352</v>
      </c>
      <c r="P356" s="110">
        <v>27.607493187570874</v>
      </c>
      <c r="Q356" s="110">
        <v>65.555690612305909</v>
      </c>
    </row>
    <row r="357" spans="15:17" x14ac:dyDescent="0.25">
      <c r="O357" s="109">
        <v>353</v>
      </c>
      <c r="P357" s="110">
        <v>27.624879350967927</v>
      </c>
      <c r="Q357" s="110">
        <v>68.247977640053733</v>
      </c>
    </row>
    <row r="358" spans="15:17" x14ac:dyDescent="0.25">
      <c r="O358" s="109">
        <v>354</v>
      </c>
      <c r="P358" s="110">
        <v>27.664322342459691</v>
      </c>
      <c r="Q358" s="110">
        <v>35.65039327172903</v>
      </c>
    </row>
    <row r="359" spans="15:17" x14ac:dyDescent="0.25">
      <c r="O359" s="109">
        <v>355</v>
      </c>
      <c r="P359" s="110">
        <v>27.670946424501462</v>
      </c>
      <c r="Q359" s="110">
        <v>39.010782054421625</v>
      </c>
    </row>
    <row r="360" spans="15:17" x14ac:dyDescent="0.25">
      <c r="O360" s="109">
        <v>356</v>
      </c>
      <c r="P360" s="110">
        <v>27.912220321836397</v>
      </c>
      <c r="Q360" s="110">
        <v>14.900775432459474</v>
      </c>
    </row>
    <row r="361" spans="15:17" x14ac:dyDescent="0.25">
      <c r="O361" s="109">
        <v>357</v>
      </c>
      <c r="P361" s="110">
        <v>27.917943277778448</v>
      </c>
      <c r="Q361" s="110">
        <v>68.748702943560517</v>
      </c>
    </row>
    <row r="362" spans="15:17" x14ac:dyDescent="0.25">
      <c r="O362" s="109">
        <v>358</v>
      </c>
      <c r="P362" s="110">
        <v>28.018341679101866</v>
      </c>
      <c r="Q362" s="110">
        <v>15.173527871885618</v>
      </c>
    </row>
    <row r="363" spans="15:17" x14ac:dyDescent="0.25">
      <c r="O363" s="109">
        <v>359</v>
      </c>
      <c r="P363" s="110">
        <v>28.028356162650425</v>
      </c>
      <c r="Q363" s="110">
        <v>49.51192821989379</v>
      </c>
    </row>
    <row r="364" spans="15:17" x14ac:dyDescent="0.25">
      <c r="O364" s="109">
        <v>360</v>
      </c>
      <c r="P364" s="110">
        <v>28.036923640714633</v>
      </c>
      <c r="Q364" s="110">
        <v>82.01803540329982</v>
      </c>
    </row>
    <row r="365" spans="15:17" x14ac:dyDescent="0.25">
      <c r="O365" s="109">
        <v>361</v>
      </c>
      <c r="P365" s="110">
        <v>28.051231317530011</v>
      </c>
      <c r="Q365" s="110">
        <v>41.448067180046323</v>
      </c>
    </row>
    <row r="366" spans="15:17" x14ac:dyDescent="0.25">
      <c r="O366" s="109">
        <v>362</v>
      </c>
      <c r="P366" s="110">
        <v>28.185492885077966</v>
      </c>
      <c r="Q366" s="110">
        <v>-15.521800339196261</v>
      </c>
    </row>
    <row r="367" spans="15:17" x14ac:dyDescent="0.25">
      <c r="O367" s="109">
        <v>363</v>
      </c>
      <c r="P367" s="110">
        <v>28.439369185366367</v>
      </c>
      <c r="Q367" s="110">
        <v>16.838739284791558</v>
      </c>
    </row>
    <row r="368" spans="15:17" x14ac:dyDescent="0.25">
      <c r="O368" s="109">
        <v>364</v>
      </c>
      <c r="P368" s="110">
        <v>28.497478388001909</v>
      </c>
      <c r="Q368" s="110">
        <v>21.714812543898173</v>
      </c>
    </row>
    <row r="369" spans="15:17" x14ac:dyDescent="0.25">
      <c r="O369" s="109">
        <v>365</v>
      </c>
      <c r="P369" s="110">
        <v>28.508137838953889</v>
      </c>
      <c r="Q369" s="110">
        <v>78.07214786993822</v>
      </c>
    </row>
    <row r="370" spans="15:17" x14ac:dyDescent="0.25">
      <c r="O370" s="109">
        <v>366</v>
      </c>
      <c r="P370" s="110">
        <v>28.632220132284502</v>
      </c>
      <c r="Q370" s="110">
        <v>71.634798795754406</v>
      </c>
    </row>
    <row r="371" spans="15:17" x14ac:dyDescent="0.25">
      <c r="O371" s="109">
        <v>367</v>
      </c>
      <c r="P371" s="110">
        <v>28.645919540129988</v>
      </c>
      <c r="Q371" s="110">
        <v>-18.301198924091139</v>
      </c>
    </row>
    <row r="372" spans="15:17" x14ac:dyDescent="0.25">
      <c r="O372" s="109">
        <v>368</v>
      </c>
      <c r="P372" s="110">
        <v>28.795866513570953</v>
      </c>
      <c r="Q372" s="110">
        <v>50.899438787467098</v>
      </c>
    </row>
    <row r="373" spans="15:17" x14ac:dyDescent="0.25">
      <c r="O373" s="109">
        <v>369</v>
      </c>
      <c r="P373" s="110">
        <v>28.81182364604615</v>
      </c>
      <c r="Q373" s="110">
        <v>28.127767801443046</v>
      </c>
    </row>
    <row r="374" spans="15:17" x14ac:dyDescent="0.25">
      <c r="O374" s="109">
        <v>370</v>
      </c>
      <c r="P374" s="110">
        <v>28.843857222528129</v>
      </c>
      <c r="Q374" s="110">
        <v>40.569846433705649</v>
      </c>
    </row>
    <row r="375" spans="15:17" x14ac:dyDescent="0.25">
      <c r="O375" s="109">
        <v>371</v>
      </c>
      <c r="P375" s="110">
        <v>28.953290985868545</v>
      </c>
      <c r="Q375" s="110">
        <v>17.435906407245717</v>
      </c>
    </row>
    <row r="376" spans="15:17" x14ac:dyDescent="0.25">
      <c r="O376" s="109">
        <v>372</v>
      </c>
      <c r="P376" s="110">
        <v>29.027849181981889</v>
      </c>
      <c r="Q376" s="110">
        <v>30.506719335280295</v>
      </c>
    </row>
    <row r="377" spans="15:17" x14ac:dyDescent="0.25">
      <c r="O377" s="109">
        <v>373</v>
      </c>
      <c r="P377" s="110">
        <v>29.081755839055273</v>
      </c>
      <c r="Q377" s="110">
        <v>60.594708012081099</v>
      </c>
    </row>
    <row r="378" spans="15:17" x14ac:dyDescent="0.25">
      <c r="O378" s="109">
        <v>374</v>
      </c>
      <c r="P378" s="110">
        <v>29.113866825486326</v>
      </c>
      <c r="Q378" s="110">
        <v>39.781397673023491</v>
      </c>
    </row>
    <row r="379" spans="15:17" x14ac:dyDescent="0.25">
      <c r="O379" s="109">
        <v>375</v>
      </c>
      <c r="P379" s="110">
        <v>29.124117331441205</v>
      </c>
      <c r="Q379" s="110">
        <v>56.33546202591068</v>
      </c>
    </row>
    <row r="380" spans="15:17" x14ac:dyDescent="0.25">
      <c r="O380" s="109">
        <v>376</v>
      </c>
      <c r="P380" s="110">
        <v>29.292220636149381</v>
      </c>
      <c r="Q380" s="110">
        <v>51.568350583606787</v>
      </c>
    </row>
    <row r="381" spans="15:17" x14ac:dyDescent="0.25">
      <c r="O381" s="109">
        <v>377</v>
      </c>
      <c r="P381" s="110">
        <v>29.322773863802649</v>
      </c>
      <c r="Q381" s="110">
        <v>31.83916568577532</v>
      </c>
    </row>
    <row r="382" spans="15:17" x14ac:dyDescent="0.25">
      <c r="O382" s="109">
        <v>378</v>
      </c>
      <c r="P382" s="110">
        <v>29.454892704383028</v>
      </c>
      <c r="Q382" s="110">
        <v>35.027903848407931</v>
      </c>
    </row>
    <row r="383" spans="15:17" x14ac:dyDescent="0.25">
      <c r="O383" s="109">
        <v>379</v>
      </c>
      <c r="P383" s="110">
        <v>29.563337121502084</v>
      </c>
      <c r="Q383" s="110">
        <v>53.460385551606933</v>
      </c>
    </row>
    <row r="384" spans="15:17" x14ac:dyDescent="0.25">
      <c r="O384" s="109">
        <v>380</v>
      </c>
      <c r="P384" s="110">
        <v>29.704949693219412</v>
      </c>
      <c r="Q384" s="110">
        <v>68.748257617727987</v>
      </c>
    </row>
    <row r="385" spans="15:17" x14ac:dyDescent="0.25">
      <c r="O385" s="109">
        <v>381</v>
      </c>
      <c r="P385" s="110">
        <v>29.849033648971297</v>
      </c>
      <c r="Q385" s="110">
        <v>10.555668995047364</v>
      </c>
    </row>
    <row r="386" spans="15:17" x14ac:dyDescent="0.25">
      <c r="O386" s="109">
        <v>382</v>
      </c>
      <c r="P386" s="110">
        <v>29.876098339809388</v>
      </c>
      <c r="Q386" s="110">
        <v>73.447364379222677</v>
      </c>
    </row>
    <row r="387" spans="15:17" x14ac:dyDescent="0.25">
      <c r="O387" s="109">
        <v>383</v>
      </c>
      <c r="P387" s="110">
        <v>29.921265629858755</v>
      </c>
      <c r="Q387" s="110">
        <v>28.083089125503459</v>
      </c>
    </row>
    <row r="388" spans="15:17" x14ac:dyDescent="0.25">
      <c r="O388" s="109">
        <v>384</v>
      </c>
      <c r="P388" s="110">
        <v>30.002636305967112</v>
      </c>
      <c r="Q388" s="110">
        <v>27.829337825269267</v>
      </c>
    </row>
    <row r="389" spans="15:17" x14ac:dyDescent="0.25">
      <c r="O389" s="109">
        <v>385</v>
      </c>
      <c r="P389" s="110">
        <v>30.017879851779245</v>
      </c>
      <c r="Q389" s="110">
        <v>-8.1046653890076925E-2</v>
      </c>
    </row>
    <row r="390" spans="15:17" x14ac:dyDescent="0.25">
      <c r="O390" s="109">
        <v>386</v>
      </c>
      <c r="P390" s="110">
        <v>30.098020841553534</v>
      </c>
      <c r="Q390" s="110">
        <v>27.77652324629728</v>
      </c>
    </row>
    <row r="391" spans="15:17" x14ac:dyDescent="0.25">
      <c r="O391" s="109">
        <v>387</v>
      </c>
      <c r="P391" s="110">
        <v>30.140638703256929</v>
      </c>
      <c r="Q391" s="110">
        <v>27.378168905679949</v>
      </c>
    </row>
    <row r="392" spans="15:17" x14ac:dyDescent="0.25">
      <c r="O392" s="109">
        <v>388</v>
      </c>
      <c r="P392" s="110">
        <v>30.174864425909302</v>
      </c>
      <c r="Q392" s="110">
        <v>67.294408725143441</v>
      </c>
    </row>
    <row r="393" spans="15:17" x14ac:dyDescent="0.25">
      <c r="O393" s="109">
        <v>389</v>
      </c>
      <c r="P393" s="110">
        <v>30.17899155608842</v>
      </c>
      <c r="Q393" s="110">
        <v>32.296761667461524</v>
      </c>
    </row>
    <row r="394" spans="15:17" x14ac:dyDescent="0.25">
      <c r="O394" s="109">
        <v>390</v>
      </c>
      <c r="P394" s="110">
        <v>30.365012314523923</v>
      </c>
      <c r="Q394" s="110">
        <v>13.40197495868405</v>
      </c>
    </row>
    <row r="395" spans="15:17" x14ac:dyDescent="0.25">
      <c r="O395" s="109">
        <v>391</v>
      </c>
      <c r="P395" s="110">
        <v>30.458221959653322</v>
      </c>
      <c r="Q395" s="110">
        <v>20.734812543898169</v>
      </c>
    </row>
    <row r="396" spans="15:17" x14ac:dyDescent="0.25">
      <c r="O396" s="109">
        <v>392</v>
      </c>
      <c r="P396" s="110">
        <v>30.470160088012598</v>
      </c>
      <c r="Q396" s="110">
        <v>-14.861107748762123</v>
      </c>
    </row>
    <row r="397" spans="15:17" x14ac:dyDescent="0.25">
      <c r="O397" s="109">
        <v>393</v>
      </c>
      <c r="P397" s="110">
        <v>30.564981119138537</v>
      </c>
      <c r="Q397" s="110">
        <v>38.927969715656502</v>
      </c>
    </row>
    <row r="398" spans="15:17" x14ac:dyDescent="0.25">
      <c r="O398" s="109">
        <v>394</v>
      </c>
      <c r="P398" s="110">
        <v>30.625726863926406</v>
      </c>
      <c r="Q398" s="110">
        <v>4.3170244474355544</v>
      </c>
    </row>
    <row r="399" spans="15:17" x14ac:dyDescent="0.25">
      <c r="O399" s="109">
        <v>395</v>
      </c>
      <c r="P399" s="110">
        <v>30.665017705096759</v>
      </c>
      <c r="Q399" s="110">
        <v>21.224812543898171</v>
      </c>
    </row>
    <row r="400" spans="15:17" x14ac:dyDescent="0.25">
      <c r="O400" s="109">
        <v>396</v>
      </c>
      <c r="P400" s="110">
        <v>30.945231680121132</v>
      </c>
      <c r="Q400" s="110">
        <v>38.855746279640911</v>
      </c>
    </row>
    <row r="401" spans="15:17" x14ac:dyDescent="0.25">
      <c r="O401" s="109">
        <v>397</v>
      </c>
      <c r="P401" s="110">
        <v>31.034668694884033</v>
      </c>
      <c r="Q401" s="110">
        <v>72.25391025223081</v>
      </c>
    </row>
    <row r="402" spans="15:17" x14ac:dyDescent="0.25">
      <c r="O402" s="109">
        <v>398</v>
      </c>
      <c r="P402" s="110">
        <v>31.064413190658236</v>
      </c>
      <c r="Q402" s="110">
        <v>72.069402537746441</v>
      </c>
    </row>
    <row r="403" spans="15:17" x14ac:dyDescent="0.25">
      <c r="O403" s="109">
        <v>399</v>
      </c>
      <c r="P403" s="110">
        <v>31.097480172056308</v>
      </c>
      <c r="Q403" s="110">
        <v>46.644760439659649</v>
      </c>
    </row>
    <row r="404" spans="15:17" x14ac:dyDescent="0.25">
      <c r="O404" s="109">
        <v>400</v>
      </c>
      <c r="P404" s="110">
        <v>31.306955220412142</v>
      </c>
      <c r="Q404" s="110">
        <v>23.39481254389818</v>
      </c>
    </row>
    <row r="405" spans="15:17" x14ac:dyDescent="0.25">
      <c r="O405" s="109">
        <v>401</v>
      </c>
      <c r="P405" s="110">
        <v>31.354826710106146</v>
      </c>
      <c r="Q405" s="110">
        <v>26.804560420929029</v>
      </c>
    </row>
    <row r="406" spans="15:17" x14ac:dyDescent="0.25">
      <c r="O406" s="109">
        <v>402</v>
      </c>
      <c r="P406" s="110">
        <v>31.360509993156825</v>
      </c>
      <c r="Q406" s="110">
        <v>86.526083088497543</v>
      </c>
    </row>
    <row r="407" spans="15:17" x14ac:dyDescent="0.25">
      <c r="O407" s="109">
        <v>403</v>
      </c>
      <c r="P407" s="110">
        <v>31.386325135299163</v>
      </c>
      <c r="Q407" s="110">
        <v>15.521464125054031</v>
      </c>
    </row>
    <row r="408" spans="15:17" x14ac:dyDescent="0.25">
      <c r="O408" s="109">
        <v>404</v>
      </c>
      <c r="P408" s="110">
        <v>31.426829627232834</v>
      </c>
      <c r="Q408" s="110">
        <v>70.492774002895629</v>
      </c>
    </row>
    <row r="409" spans="15:17" x14ac:dyDescent="0.25">
      <c r="O409" s="109">
        <v>405</v>
      </c>
      <c r="P409" s="110">
        <v>31.457577155087623</v>
      </c>
      <c r="Q409" s="110">
        <v>1.1754900808953117</v>
      </c>
    </row>
    <row r="410" spans="15:17" x14ac:dyDescent="0.25">
      <c r="O410" s="109">
        <v>406</v>
      </c>
      <c r="P410" s="110">
        <v>31.531040630156717</v>
      </c>
      <c r="Q410" s="110">
        <v>72.580044696080705</v>
      </c>
    </row>
    <row r="411" spans="15:17" x14ac:dyDescent="0.25">
      <c r="O411" s="109">
        <v>407</v>
      </c>
      <c r="P411" s="110">
        <v>31.598540957997162</v>
      </c>
      <c r="Q411" s="110">
        <v>25.452671649695262</v>
      </c>
    </row>
    <row r="412" spans="15:17" x14ac:dyDescent="0.25">
      <c r="O412" s="109">
        <v>408</v>
      </c>
      <c r="P412" s="110">
        <v>31.614293940078607</v>
      </c>
      <c r="Q412" s="110">
        <v>23.954812543898182</v>
      </c>
    </row>
    <row r="413" spans="15:17" x14ac:dyDescent="0.25">
      <c r="O413" s="109">
        <v>409</v>
      </c>
      <c r="P413" s="110">
        <v>31.692731002721821</v>
      </c>
      <c r="Q413" s="110">
        <v>-8.1356047702518381</v>
      </c>
    </row>
    <row r="414" spans="15:17" x14ac:dyDescent="0.25">
      <c r="O414" s="109">
        <v>410</v>
      </c>
      <c r="P414" s="110">
        <v>31.82435742317211</v>
      </c>
      <c r="Q414" s="110">
        <v>21.294812543898171</v>
      </c>
    </row>
    <row r="415" spans="15:17" x14ac:dyDescent="0.25">
      <c r="O415" s="109">
        <v>411</v>
      </c>
      <c r="P415" s="110">
        <v>31.863803541027156</v>
      </c>
      <c r="Q415" s="110">
        <v>33.439511117940725</v>
      </c>
    </row>
    <row r="416" spans="15:17" x14ac:dyDescent="0.25">
      <c r="O416" s="109">
        <v>412</v>
      </c>
      <c r="P416" s="110">
        <v>31.885115076999689</v>
      </c>
      <c r="Q416" s="110">
        <v>55.205693804515441</v>
      </c>
    </row>
    <row r="417" spans="15:17" x14ac:dyDescent="0.25">
      <c r="O417" s="109">
        <v>413</v>
      </c>
      <c r="P417" s="110">
        <v>32.024327065116729</v>
      </c>
      <c r="Q417" s="110">
        <v>56.963546060712027</v>
      </c>
    </row>
    <row r="418" spans="15:17" x14ac:dyDescent="0.25">
      <c r="O418" s="109">
        <v>414</v>
      </c>
      <c r="P418" s="110">
        <v>32.025542454875762</v>
      </c>
      <c r="Q418" s="110">
        <v>-4.4754333078408344</v>
      </c>
    </row>
    <row r="419" spans="15:17" x14ac:dyDescent="0.25">
      <c r="O419" s="109">
        <v>415</v>
      </c>
      <c r="P419" s="110">
        <v>32.083955815417447</v>
      </c>
      <c r="Q419" s="110">
        <v>73.776057439786456</v>
      </c>
    </row>
    <row r="420" spans="15:17" x14ac:dyDescent="0.25">
      <c r="O420" s="109">
        <v>416</v>
      </c>
      <c r="P420" s="110">
        <v>32.104178732571775</v>
      </c>
      <c r="Q420" s="110">
        <v>21.784812543898173</v>
      </c>
    </row>
    <row r="421" spans="15:17" x14ac:dyDescent="0.25">
      <c r="O421" s="109">
        <v>417</v>
      </c>
      <c r="P421" s="110">
        <v>32.116986263134912</v>
      </c>
      <c r="Q421" s="110">
        <v>50.369348045329296</v>
      </c>
    </row>
    <row r="422" spans="15:17" x14ac:dyDescent="0.25">
      <c r="O422" s="109">
        <v>418</v>
      </c>
      <c r="P422" s="110">
        <v>32.145637486490998</v>
      </c>
      <c r="Q422" s="110">
        <v>43.113672485781848</v>
      </c>
    </row>
    <row r="423" spans="15:17" x14ac:dyDescent="0.25">
      <c r="O423" s="109">
        <v>419</v>
      </c>
      <c r="P423" s="110">
        <v>32.286852839175275</v>
      </c>
      <c r="Q423" s="110">
        <v>15.131132215389609</v>
      </c>
    </row>
    <row r="424" spans="15:17" x14ac:dyDescent="0.25">
      <c r="O424" s="109">
        <v>420</v>
      </c>
      <c r="P424" s="110">
        <v>32.307088746028981</v>
      </c>
      <c r="Q424" s="110">
        <v>51.597133478182258</v>
      </c>
    </row>
    <row r="425" spans="15:17" x14ac:dyDescent="0.25">
      <c r="O425" s="109">
        <v>421</v>
      </c>
      <c r="P425" s="110">
        <v>32.315296463244245</v>
      </c>
      <c r="Q425" s="110">
        <v>56.899638385203218</v>
      </c>
    </row>
    <row r="426" spans="15:17" x14ac:dyDescent="0.25">
      <c r="O426" s="109">
        <v>422</v>
      </c>
      <c r="P426" s="110">
        <v>32.320830175079415</v>
      </c>
      <c r="Q426" s="110">
        <v>51.080559889640796</v>
      </c>
    </row>
    <row r="427" spans="15:17" x14ac:dyDescent="0.25">
      <c r="O427" s="109">
        <v>423</v>
      </c>
      <c r="P427" s="110">
        <v>32.331182952051449</v>
      </c>
      <c r="Q427" s="110">
        <v>8.0655689608968775</v>
      </c>
    </row>
    <row r="428" spans="15:17" x14ac:dyDescent="0.25">
      <c r="O428" s="109">
        <v>424</v>
      </c>
      <c r="P428" s="110">
        <v>32.361549879929832</v>
      </c>
      <c r="Q428" s="110">
        <v>45.128382922869115</v>
      </c>
    </row>
    <row r="429" spans="15:17" x14ac:dyDescent="0.25">
      <c r="O429" s="109">
        <v>425</v>
      </c>
      <c r="P429" s="110">
        <v>32.411968767513841</v>
      </c>
      <c r="Q429" s="110">
        <v>63.573514620849203</v>
      </c>
    </row>
    <row r="430" spans="15:17" x14ac:dyDescent="0.25">
      <c r="O430" s="109">
        <v>426</v>
      </c>
      <c r="P430" s="110">
        <v>32.577021236670284</v>
      </c>
      <c r="Q430" s="110">
        <v>3.8970244474355566</v>
      </c>
    </row>
    <row r="431" spans="15:17" x14ac:dyDescent="0.25">
      <c r="O431" s="109">
        <v>427</v>
      </c>
      <c r="P431" s="110">
        <v>32.654168247926492</v>
      </c>
      <c r="Q431" s="110">
        <v>49.605783570737003</v>
      </c>
    </row>
    <row r="432" spans="15:17" x14ac:dyDescent="0.25">
      <c r="O432" s="109">
        <v>428</v>
      </c>
      <c r="P432" s="110">
        <v>32.777507500019397</v>
      </c>
      <c r="Q432" s="110">
        <v>-62.504609364264923</v>
      </c>
    </row>
    <row r="433" spans="15:17" x14ac:dyDescent="0.25">
      <c r="O433" s="109">
        <v>429</v>
      </c>
      <c r="P433" s="110">
        <v>32.875931678265275</v>
      </c>
      <c r="Q433" s="110">
        <v>27.662671590583535</v>
      </c>
    </row>
    <row r="434" spans="15:17" x14ac:dyDescent="0.25">
      <c r="O434" s="109">
        <v>430</v>
      </c>
      <c r="P434" s="110">
        <v>32.898568946063243</v>
      </c>
      <c r="Q434" s="110">
        <v>34.914965673603731</v>
      </c>
    </row>
    <row r="435" spans="15:17" x14ac:dyDescent="0.25">
      <c r="O435" s="109">
        <v>431</v>
      </c>
      <c r="P435" s="110">
        <v>32.933153953701101</v>
      </c>
      <c r="Q435" s="110">
        <v>18.46929320404886</v>
      </c>
    </row>
    <row r="436" spans="15:17" x14ac:dyDescent="0.25">
      <c r="O436" s="109">
        <v>432</v>
      </c>
      <c r="P436" s="110">
        <v>33.033663763505096</v>
      </c>
      <c r="Q436" s="110">
        <v>41.782042828025645</v>
      </c>
    </row>
    <row r="437" spans="15:17" x14ac:dyDescent="0.25">
      <c r="O437" s="109">
        <v>433</v>
      </c>
      <c r="P437" s="110">
        <v>33.213619091673195</v>
      </c>
      <c r="Q437" s="110">
        <v>29.578020252816948</v>
      </c>
    </row>
    <row r="438" spans="15:17" x14ac:dyDescent="0.25">
      <c r="O438" s="109">
        <v>434</v>
      </c>
      <c r="P438" s="110">
        <v>33.326608780637414</v>
      </c>
      <c r="Q438" s="110">
        <v>68.69566523480978</v>
      </c>
    </row>
    <row r="439" spans="15:17" x14ac:dyDescent="0.25">
      <c r="O439" s="109">
        <v>435</v>
      </c>
      <c r="P439" s="110">
        <v>33.38925539608713</v>
      </c>
      <c r="Q439" s="110">
        <v>41.79130629145611</v>
      </c>
    </row>
    <row r="440" spans="15:17" x14ac:dyDescent="0.25">
      <c r="O440" s="109">
        <v>436</v>
      </c>
      <c r="P440" s="110">
        <v>33.478727949584233</v>
      </c>
      <c r="Q440" s="110">
        <v>44.181599324875663</v>
      </c>
    </row>
    <row r="441" spans="15:17" x14ac:dyDescent="0.25">
      <c r="O441" s="109">
        <v>437</v>
      </c>
      <c r="P441" s="110">
        <v>33.568020922046458</v>
      </c>
      <c r="Q441" s="110">
        <v>38.995319889506312</v>
      </c>
    </row>
    <row r="442" spans="15:17" x14ac:dyDescent="0.25">
      <c r="O442" s="109">
        <v>438</v>
      </c>
      <c r="P442" s="110">
        <v>33.5811193627625</v>
      </c>
      <c r="Q442" s="110">
        <v>22.834812543898177</v>
      </c>
    </row>
    <row r="443" spans="15:17" x14ac:dyDescent="0.25">
      <c r="O443" s="109">
        <v>439</v>
      </c>
      <c r="P443" s="110">
        <v>33.625170982708546</v>
      </c>
      <c r="Q443" s="110">
        <v>47.375402122106877</v>
      </c>
    </row>
    <row r="444" spans="15:17" x14ac:dyDescent="0.25">
      <c r="O444" s="109">
        <v>440</v>
      </c>
      <c r="P444" s="110">
        <v>33.631752083466708</v>
      </c>
      <c r="Q444" s="110">
        <v>47.935398557499738</v>
      </c>
    </row>
    <row r="445" spans="15:17" x14ac:dyDescent="0.25">
      <c r="O445" s="109">
        <v>441</v>
      </c>
      <c r="P445" s="110">
        <v>33.644301646395817</v>
      </c>
      <c r="Q445" s="110">
        <v>57.097276338941299</v>
      </c>
    </row>
    <row r="446" spans="15:17" x14ac:dyDescent="0.25">
      <c r="O446" s="109">
        <v>442</v>
      </c>
      <c r="P446" s="110">
        <v>33.674460943678703</v>
      </c>
      <c r="Q446" s="110">
        <v>17.940790050417739</v>
      </c>
    </row>
    <row r="447" spans="15:17" x14ac:dyDescent="0.25">
      <c r="O447" s="109">
        <v>443</v>
      </c>
      <c r="P447" s="110">
        <v>33.72298924322471</v>
      </c>
      <c r="Q447" s="110">
        <v>23.674812543898181</v>
      </c>
    </row>
    <row r="448" spans="15:17" x14ac:dyDescent="0.25">
      <c r="O448" s="109">
        <v>444</v>
      </c>
      <c r="P448" s="110">
        <v>33.88590630125632</v>
      </c>
      <c r="Q448" s="110">
        <v>31.663445938023642</v>
      </c>
    </row>
    <row r="449" spans="15:17" x14ac:dyDescent="0.25">
      <c r="O449" s="109">
        <v>445</v>
      </c>
      <c r="P449" s="110">
        <v>33.96627097196798</v>
      </c>
      <c r="Q449" s="110">
        <v>36.258846376296447</v>
      </c>
    </row>
    <row r="450" spans="15:17" x14ac:dyDescent="0.25">
      <c r="O450" s="109">
        <v>446</v>
      </c>
      <c r="P450" s="110">
        <v>33.978736952387969</v>
      </c>
      <c r="Q450" s="110">
        <v>48.534065765952072</v>
      </c>
    </row>
    <row r="451" spans="15:17" x14ac:dyDescent="0.25">
      <c r="O451" s="109">
        <v>447</v>
      </c>
      <c r="P451" s="110">
        <v>34.076984154410219</v>
      </c>
      <c r="Q451" s="110">
        <v>51.606480951755316</v>
      </c>
    </row>
    <row r="452" spans="15:17" x14ac:dyDescent="0.25">
      <c r="O452" s="109">
        <v>448</v>
      </c>
      <c r="P452" s="110">
        <v>34.195179672285619</v>
      </c>
      <c r="Q452" s="110">
        <v>44.589361903716863</v>
      </c>
    </row>
    <row r="453" spans="15:17" x14ac:dyDescent="0.25">
      <c r="O453" s="109">
        <v>449</v>
      </c>
      <c r="P453" s="110">
        <v>34.208554783522324</v>
      </c>
      <c r="Q453" s="110">
        <v>14.196719477733422</v>
      </c>
    </row>
    <row r="454" spans="15:17" x14ac:dyDescent="0.25">
      <c r="O454" s="109">
        <v>450</v>
      </c>
      <c r="P454" s="110">
        <v>34.228013186271802</v>
      </c>
      <c r="Q454" s="110">
        <v>60.994008557564399</v>
      </c>
    </row>
    <row r="455" spans="15:17" x14ac:dyDescent="0.25">
      <c r="O455" s="109">
        <v>451</v>
      </c>
      <c r="P455" s="110">
        <v>34.262655981410852</v>
      </c>
      <c r="Q455" s="110">
        <v>4.677024447435552</v>
      </c>
    </row>
    <row r="456" spans="15:17" x14ac:dyDescent="0.25">
      <c r="O456" s="109">
        <v>452</v>
      </c>
      <c r="P456" s="110">
        <v>34.26329940454545</v>
      </c>
      <c r="Q456" s="110">
        <v>63.027120033068506</v>
      </c>
    </row>
    <row r="457" spans="15:17" x14ac:dyDescent="0.25">
      <c r="O457" s="109">
        <v>453</v>
      </c>
      <c r="P457" s="110">
        <v>34.306082349125276</v>
      </c>
      <c r="Q457" s="110">
        <v>34.591215333525973</v>
      </c>
    </row>
    <row r="458" spans="15:17" x14ac:dyDescent="0.25">
      <c r="O458" s="109">
        <v>454</v>
      </c>
      <c r="P458" s="110">
        <v>34.321568527508269</v>
      </c>
      <c r="Q458" s="110">
        <v>37.605179095171636</v>
      </c>
    </row>
    <row r="459" spans="15:17" x14ac:dyDescent="0.25">
      <c r="O459" s="109">
        <v>455</v>
      </c>
      <c r="P459" s="110">
        <v>34.325591733731116</v>
      </c>
      <c r="Q459" s="110">
        <v>30.598639622723532</v>
      </c>
    </row>
    <row r="460" spans="15:17" x14ac:dyDescent="0.25">
      <c r="O460" s="109">
        <v>456</v>
      </c>
      <c r="P460" s="110">
        <v>34.334524563269092</v>
      </c>
      <c r="Q460" s="110">
        <v>46.456343398046833</v>
      </c>
    </row>
    <row r="461" spans="15:17" x14ac:dyDescent="0.25">
      <c r="O461" s="109">
        <v>457</v>
      </c>
      <c r="P461" s="110">
        <v>34.439652042969932</v>
      </c>
      <c r="Q461" s="110">
        <v>41.645357815352384</v>
      </c>
    </row>
    <row r="462" spans="15:17" x14ac:dyDescent="0.25">
      <c r="O462" s="109">
        <v>458</v>
      </c>
      <c r="P462" s="110">
        <v>34.573843039624485</v>
      </c>
      <c r="Q462" s="110">
        <v>45.974080210340695</v>
      </c>
    </row>
    <row r="463" spans="15:17" x14ac:dyDescent="0.25">
      <c r="O463" s="109">
        <v>459</v>
      </c>
      <c r="P463" s="110">
        <v>34.652588119477421</v>
      </c>
      <c r="Q463" s="110">
        <v>39.087225890201879</v>
      </c>
    </row>
    <row r="464" spans="15:17" x14ac:dyDescent="0.25">
      <c r="O464" s="109">
        <v>460</v>
      </c>
      <c r="P464" s="110">
        <v>34.679165808009927</v>
      </c>
      <c r="Q464" s="110">
        <v>-22.963660957578213</v>
      </c>
    </row>
    <row r="465" spans="15:17" x14ac:dyDescent="0.25">
      <c r="O465" s="109">
        <v>461</v>
      </c>
      <c r="P465" s="110">
        <v>34.705954401918092</v>
      </c>
      <c r="Q465" s="110">
        <v>-6.8083455532089872</v>
      </c>
    </row>
    <row r="466" spans="15:17" x14ac:dyDescent="0.25">
      <c r="O466" s="109">
        <v>462</v>
      </c>
      <c r="P466" s="110">
        <v>34.732393676334191</v>
      </c>
      <c r="Q466" s="110">
        <v>23.324812543898179</v>
      </c>
    </row>
    <row r="467" spans="15:17" x14ac:dyDescent="0.25">
      <c r="O467" s="109">
        <v>463</v>
      </c>
      <c r="P467" s="110">
        <v>34.776896393957522</v>
      </c>
      <c r="Q467" s="110">
        <v>56.868778957863164</v>
      </c>
    </row>
    <row r="468" spans="15:17" x14ac:dyDescent="0.25">
      <c r="O468" s="109">
        <v>464</v>
      </c>
      <c r="P468" s="110">
        <v>34.807511229345479</v>
      </c>
      <c r="Q468" s="110">
        <v>66.980964761707213</v>
      </c>
    </row>
    <row r="469" spans="15:17" x14ac:dyDescent="0.25">
      <c r="O469" s="109">
        <v>465</v>
      </c>
      <c r="P469" s="110">
        <v>34.860878075570817</v>
      </c>
      <c r="Q469" s="110">
        <v>39.665946006552574</v>
      </c>
    </row>
    <row r="470" spans="15:17" x14ac:dyDescent="0.25">
      <c r="O470" s="109">
        <v>466</v>
      </c>
      <c r="P470" s="110">
        <v>34.904534090643281</v>
      </c>
      <c r="Q470" s="110">
        <v>40.841536987778937</v>
      </c>
    </row>
    <row r="471" spans="15:17" x14ac:dyDescent="0.25">
      <c r="O471" s="109">
        <v>467</v>
      </c>
      <c r="P471" s="110">
        <v>34.905413829850509</v>
      </c>
      <c r="Q471" s="110">
        <v>55.159697383927508</v>
      </c>
    </row>
    <row r="472" spans="15:17" x14ac:dyDescent="0.25">
      <c r="O472" s="109">
        <v>468</v>
      </c>
      <c r="P472" s="110">
        <v>34.929339790443841</v>
      </c>
      <c r="Q472" s="110">
        <v>51.48023216198068</v>
      </c>
    </row>
    <row r="473" spans="15:17" x14ac:dyDescent="0.25">
      <c r="O473" s="109">
        <v>469</v>
      </c>
      <c r="P473" s="110">
        <v>34.935658868807025</v>
      </c>
      <c r="Q473" s="110">
        <v>16.682963737287714</v>
      </c>
    </row>
    <row r="474" spans="15:17" x14ac:dyDescent="0.25">
      <c r="O474" s="109">
        <v>470</v>
      </c>
      <c r="P474" s="110">
        <v>35.065862732925638</v>
      </c>
      <c r="Q474" s="110">
        <v>40.085071167845953</v>
      </c>
    </row>
    <row r="475" spans="15:17" x14ac:dyDescent="0.25">
      <c r="O475" s="109">
        <v>471</v>
      </c>
      <c r="P475" s="110">
        <v>35.25424533372653</v>
      </c>
      <c r="Q475" s="110">
        <v>66.981384800761091</v>
      </c>
    </row>
    <row r="476" spans="15:17" x14ac:dyDescent="0.25">
      <c r="O476" s="109">
        <v>472</v>
      </c>
      <c r="P476" s="110">
        <v>35.306615280746414</v>
      </c>
      <c r="Q476" s="110">
        <v>13.347683880210802</v>
      </c>
    </row>
    <row r="477" spans="15:17" x14ac:dyDescent="0.25">
      <c r="O477" s="109">
        <v>473</v>
      </c>
      <c r="P477" s="110">
        <v>35.314990294109201</v>
      </c>
      <c r="Q477" s="110">
        <v>53.731451926019012</v>
      </c>
    </row>
    <row r="478" spans="15:17" x14ac:dyDescent="0.25">
      <c r="O478" s="109">
        <v>474</v>
      </c>
      <c r="P478" s="110">
        <v>35.325614685503631</v>
      </c>
      <c r="Q478" s="110">
        <v>33.607632808551344</v>
      </c>
    </row>
    <row r="479" spans="15:17" x14ac:dyDescent="0.25">
      <c r="O479" s="109">
        <v>475</v>
      </c>
      <c r="P479" s="110">
        <v>35.35721673717908</v>
      </c>
      <c r="Q479" s="110">
        <v>55.664297831662566</v>
      </c>
    </row>
    <row r="480" spans="15:17" x14ac:dyDescent="0.25">
      <c r="O480" s="109">
        <v>476</v>
      </c>
      <c r="P480" s="110">
        <v>35.417516491322836</v>
      </c>
      <c r="Q480" s="110">
        <v>42.860490735790044</v>
      </c>
    </row>
    <row r="481" spans="15:17" x14ac:dyDescent="0.25">
      <c r="O481" s="109">
        <v>477</v>
      </c>
      <c r="P481" s="110">
        <v>35.475790696058453</v>
      </c>
      <c r="Q481" s="110">
        <v>28.303687376813482</v>
      </c>
    </row>
    <row r="482" spans="15:17" x14ac:dyDescent="0.25">
      <c r="O482" s="109">
        <v>478</v>
      </c>
      <c r="P482" s="110">
        <v>35.4986727970986</v>
      </c>
      <c r="Q482" s="110">
        <v>42.458230175520853</v>
      </c>
    </row>
    <row r="483" spans="15:17" x14ac:dyDescent="0.25">
      <c r="O483" s="109">
        <v>479</v>
      </c>
      <c r="P483" s="110">
        <v>35.515540025582368</v>
      </c>
      <c r="Q483" s="110">
        <v>4.8570244474355508</v>
      </c>
    </row>
    <row r="484" spans="15:17" x14ac:dyDescent="0.25">
      <c r="O484" s="109">
        <v>480</v>
      </c>
      <c r="P484" s="110">
        <v>35.536312013259497</v>
      </c>
      <c r="Q484" s="110">
        <v>36.953867922762214</v>
      </c>
    </row>
    <row r="485" spans="15:17" x14ac:dyDescent="0.25">
      <c r="O485" s="109">
        <v>481</v>
      </c>
      <c r="P485" s="110">
        <v>35.585512471552669</v>
      </c>
      <c r="Q485" s="110">
        <v>9.4032811764271269</v>
      </c>
    </row>
    <row r="486" spans="15:17" x14ac:dyDescent="0.25">
      <c r="O486" s="109">
        <v>482</v>
      </c>
      <c r="P486" s="110">
        <v>35.59430631998702</v>
      </c>
      <c r="Q486" s="110">
        <v>46.948641382596229</v>
      </c>
    </row>
    <row r="487" spans="15:17" x14ac:dyDescent="0.25">
      <c r="O487" s="109">
        <v>483</v>
      </c>
      <c r="P487" s="110">
        <v>35.600602192374076</v>
      </c>
      <c r="Q487" s="110">
        <v>60.162385045539295</v>
      </c>
    </row>
    <row r="488" spans="15:17" x14ac:dyDescent="0.25">
      <c r="O488" s="109">
        <v>484</v>
      </c>
      <c r="P488" s="110">
        <v>35.674127424496888</v>
      </c>
      <c r="Q488" s="110">
        <v>10.020275140196189</v>
      </c>
    </row>
    <row r="489" spans="15:17" x14ac:dyDescent="0.25">
      <c r="O489" s="109">
        <v>485</v>
      </c>
      <c r="P489" s="110">
        <v>35.689693509633308</v>
      </c>
      <c r="Q489" s="110">
        <v>46.870536791838262</v>
      </c>
    </row>
    <row r="490" spans="15:17" x14ac:dyDescent="0.25">
      <c r="O490" s="109">
        <v>486</v>
      </c>
      <c r="P490" s="110">
        <v>35.717069435238635</v>
      </c>
      <c r="Q490" s="110">
        <v>12.445031776906523</v>
      </c>
    </row>
    <row r="491" spans="15:17" x14ac:dyDescent="0.25">
      <c r="O491" s="109">
        <v>487</v>
      </c>
      <c r="P491" s="110">
        <v>35.722934769866164</v>
      </c>
      <c r="Q491" s="110">
        <v>17.30202354698212</v>
      </c>
    </row>
    <row r="492" spans="15:17" x14ac:dyDescent="0.25">
      <c r="O492" s="109">
        <v>488</v>
      </c>
      <c r="P492" s="110">
        <v>35.734698265931939</v>
      </c>
      <c r="Q492" s="110">
        <v>37.404646267915773</v>
      </c>
    </row>
    <row r="493" spans="15:17" x14ac:dyDescent="0.25">
      <c r="O493" s="109">
        <v>489</v>
      </c>
      <c r="P493" s="110">
        <v>35.736523522635935</v>
      </c>
      <c r="Q493" s="110">
        <v>39.687739876359643</v>
      </c>
    </row>
    <row r="494" spans="15:17" x14ac:dyDescent="0.25">
      <c r="O494" s="109">
        <v>490</v>
      </c>
      <c r="P494" s="110">
        <v>35.767250738037056</v>
      </c>
      <c r="Q494" s="110">
        <v>5.3970244474355473</v>
      </c>
    </row>
    <row r="495" spans="15:17" x14ac:dyDescent="0.25">
      <c r="O495" s="109">
        <v>491</v>
      </c>
      <c r="P495" s="110">
        <v>35.811388907900778</v>
      </c>
      <c r="Q495" s="110">
        <v>39.993454381462854</v>
      </c>
    </row>
    <row r="496" spans="15:17" x14ac:dyDescent="0.25">
      <c r="O496" s="109">
        <v>492</v>
      </c>
      <c r="P496" s="110">
        <v>36.07511259354883</v>
      </c>
      <c r="Q496" s="110">
        <v>66.111042554074359</v>
      </c>
    </row>
    <row r="497" spans="15:17" x14ac:dyDescent="0.25">
      <c r="O497" s="109">
        <v>493</v>
      </c>
      <c r="P497" s="110">
        <v>36.197851606184045</v>
      </c>
      <c r="Q497" s="110">
        <v>20.244812543898167</v>
      </c>
    </row>
    <row r="498" spans="15:17" x14ac:dyDescent="0.25">
      <c r="O498" s="109">
        <v>494</v>
      </c>
      <c r="P498" s="110">
        <v>36.226770265671973</v>
      </c>
      <c r="Q498" s="110">
        <v>85.100641678425191</v>
      </c>
    </row>
    <row r="499" spans="15:17" x14ac:dyDescent="0.25">
      <c r="O499" s="109">
        <v>495</v>
      </c>
      <c r="P499" s="110">
        <v>36.250826043341981</v>
      </c>
      <c r="Q499" s="110">
        <v>42.85892351935324</v>
      </c>
    </row>
    <row r="500" spans="15:17" x14ac:dyDescent="0.25">
      <c r="O500" s="109">
        <v>496</v>
      </c>
      <c r="P500" s="110">
        <v>36.251656542199676</v>
      </c>
      <c r="Q500" s="110">
        <v>69.767247561324353</v>
      </c>
    </row>
    <row r="501" spans="15:17" x14ac:dyDescent="0.25">
      <c r="O501" s="109">
        <v>497</v>
      </c>
      <c r="P501" s="110">
        <v>36.336738328452086</v>
      </c>
      <c r="Q501" s="110">
        <v>43.860666523050568</v>
      </c>
    </row>
    <row r="502" spans="15:17" x14ac:dyDescent="0.25">
      <c r="O502" s="109">
        <v>498</v>
      </c>
      <c r="P502" s="110">
        <v>36.378733924920439</v>
      </c>
      <c r="Q502" s="110">
        <v>75.743957546633538</v>
      </c>
    </row>
    <row r="503" spans="15:17" x14ac:dyDescent="0.25">
      <c r="O503" s="109">
        <v>499</v>
      </c>
      <c r="P503" s="110">
        <v>36.46883407508205</v>
      </c>
      <c r="Q503" s="110">
        <v>31.921928872528476</v>
      </c>
    </row>
    <row r="504" spans="15:17" x14ac:dyDescent="0.25">
      <c r="O504" s="109">
        <v>500</v>
      </c>
      <c r="P504" s="110">
        <v>36.46885015079075</v>
      </c>
      <c r="Q504" s="110">
        <v>52.424656550927651</v>
      </c>
    </row>
    <row r="505" spans="15:17" x14ac:dyDescent="0.25">
      <c r="O505" s="109">
        <v>501</v>
      </c>
      <c r="P505" s="110">
        <v>36.471900231170721</v>
      </c>
      <c r="Q505" s="110">
        <v>61.728371914862365</v>
      </c>
    </row>
    <row r="506" spans="15:17" x14ac:dyDescent="0.25">
      <c r="O506" s="109">
        <v>502</v>
      </c>
      <c r="P506" s="110">
        <v>36.542246973968567</v>
      </c>
      <c r="Q506" s="110">
        <v>38.511672348578173</v>
      </c>
    </row>
    <row r="507" spans="15:17" x14ac:dyDescent="0.25">
      <c r="O507" s="109">
        <v>503</v>
      </c>
      <c r="P507" s="110">
        <v>36.585960569225918</v>
      </c>
      <c r="Q507" s="110">
        <v>28.157675223887157</v>
      </c>
    </row>
    <row r="508" spans="15:17" x14ac:dyDescent="0.25">
      <c r="O508" s="109">
        <v>504</v>
      </c>
      <c r="P508" s="110">
        <v>36.623141066782033</v>
      </c>
      <c r="Q508" s="110">
        <v>49.476538288836196</v>
      </c>
    </row>
    <row r="509" spans="15:17" x14ac:dyDescent="0.25">
      <c r="O509" s="109">
        <v>505</v>
      </c>
      <c r="P509" s="110">
        <v>36.64679069031903</v>
      </c>
      <c r="Q509" s="110">
        <v>66.427612068035444</v>
      </c>
    </row>
    <row r="510" spans="15:17" x14ac:dyDescent="0.25">
      <c r="O510" s="109">
        <v>506</v>
      </c>
      <c r="P510" s="110">
        <v>36.677390496173928</v>
      </c>
      <c r="Q510" s="110">
        <v>7.2116231566910081</v>
      </c>
    </row>
    <row r="511" spans="15:17" x14ac:dyDescent="0.25">
      <c r="O511" s="109">
        <v>507</v>
      </c>
      <c r="P511" s="110">
        <v>36.730667543141131</v>
      </c>
      <c r="Q511" s="110">
        <v>44.346259674462559</v>
      </c>
    </row>
    <row r="512" spans="15:17" x14ac:dyDescent="0.25">
      <c r="O512" s="109">
        <v>508</v>
      </c>
      <c r="P512" s="110">
        <v>36.76508754326855</v>
      </c>
      <c r="Q512" s="110">
        <v>51.191646751432174</v>
      </c>
    </row>
    <row r="513" spans="15:17" x14ac:dyDescent="0.25">
      <c r="O513" s="109">
        <v>509</v>
      </c>
      <c r="P513" s="110">
        <v>36.784679761440913</v>
      </c>
      <c r="Q513" s="110">
        <v>54.601814212815171</v>
      </c>
    </row>
    <row r="514" spans="15:17" x14ac:dyDescent="0.25">
      <c r="O514" s="109">
        <v>510</v>
      </c>
      <c r="P514" s="110">
        <v>36.841733418531625</v>
      </c>
      <c r="Q514" s="110">
        <v>52.786066951486447</v>
      </c>
    </row>
    <row r="515" spans="15:17" x14ac:dyDescent="0.25">
      <c r="O515" s="109">
        <v>511</v>
      </c>
      <c r="P515" s="110">
        <v>36.870980182227434</v>
      </c>
      <c r="Q515" s="110">
        <v>27.127250894288782</v>
      </c>
    </row>
    <row r="516" spans="15:17" x14ac:dyDescent="0.25">
      <c r="O516" s="109">
        <v>512</v>
      </c>
      <c r="P516" s="110">
        <v>36.879399138634824</v>
      </c>
      <c r="Q516" s="110">
        <v>14.933236751803841</v>
      </c>
    </row>
    <row r="517" spans="15:17" x14ac:dyDescent="0.25">
      <c r="O517" s="109">
        <v>513</v>
      </c>
      <c r="P517" s="110">
        <v>36.9273906832017</v>
      </c>
      <c r="Q517" s="110">
        <v>47.603703079476986</v>
      </c>
    </row>
    <row r="518" spans="15:17" x14ac:dyDescent="0.25">
      <c r="O518" s="109">
        <v>514</v>
      </c>
      <c r="P518" s="110">
        <v>36.982908258303667</v>
      </c>
      <c r="Q518" s="110">
        <v>64.038636744722453</v>
      </c>
    </row>
    <row r="519" spans="15:17" x14ac:dyDescent="0.25">
      <c r="O519" s="109">
        <v>515</v>
      </c>
      <c r="P519" s="110">
        <v>37.048220323918855</v>
      </c>
      <c r="Q519" s="110">
        <v>33.534789557044427</v>
      </c>
    </row>
    <row r="520" spans="15:17" x14ac:dyDescent="0.25">
      <c r="O520" s="109">
        <v>516</v>
      </c>
      <c r="P520" s="110">
        <v>37.176529067460891</v>
      </c>
      <c r="Q520" s="110">
        <v>43.461216256532559</v>
      </c>
    </row>
    <row r="521" spans="15:17" x14ac:dyDescent="0.25">
      <c r="O521" s="109">
        <v>517</v>
      </c>
      <c r="P521" s="110">
        <v>37.186544063619039</v>
      </c>
      <c r="Q521" s="110">
        <v>73.18537495220329</v>
      </c>
    </row>
    <row r="522" spans="15:17" x14ac:dyDescent="0.25">
      <c r="O522" s="109">
        <v>518</v>
      </c>
      <c r="P522" s="110">
        <v>37.189044406240633</v>
      </c>
      <c r="Q522" s="110">
        <v>75.599405825201075</v>
      </c>
    </row>
    <row r="523" spans="15:17" x14ac:dyDescent="0.25">
      <c r="O523" s="109">
        <v>519</v>
      </c>
      <c r="P523" s="110">
        <v>37.219588276907885</v>
      </c>
      <c r="Q523" s="110">
        <v>2.6945552101915666</v>
      </c>
    </row>
    <row r="524" spans="15:17" x14ac:dyDescent="0.25">
      <c r="O524" s="109">
        <v>520</v>
      </c>
      <c r="P524" s="110">
        <v>37.316735623861121</v>
      </c>
      <c r="Q524" s="110">
        <v>31.846570120427099</v>
      </c>
    </row>
    <row r="525" spans="15:17" x14ac:dyDescent="0.25">
      <c r="O525" s="109">
        <v>521</v>
      </c>
      <c r="P525" s="110">
        <v>37.329653417148322</v>
      </c>
      <c r="Q525" s="110">
        <v>-16.926367694572612</v>
      </c>
    </row>
    <row r="526" spans="15:17" x14ac:dyDescent="0.25">
      <c r="O526" s="109">
        <v>522</v>
      </c>
      <c r="P526" s="110">
        <v>37.337569036315251</v>
      </c>
      <c r="Q526" s="110">
        <v>29.622940559236035</v>
      </c>
    </row>
    <row r="527" spans="15:17" x14ac:dyDescent="0.25">
      <c r="O527" s="109">
        <v>523</v>
      </c>
      <c r="P527" s="110">
        <v>37.40843004357918</v>
      </c>
      <c r="Q527" s="110">
        <v>42.102023392270283</v>
      </c>
    </row>
    <row r="528" spans="15:17" x14ac:dyDescent="0.25">
      <c r="O528" s="109">
        <v>524</v>
      </c>
      <c r="P528" s="110">
        <v>37.419553819263527</v>
      </c>
      <c r="Q528" s="110">
        <v>46.466013976747817</v>
      </c>
    </row>
    <row r="529" spans="15:17" x14ac:dyDescent="0.25">
      <c r="O529" s="109">
        <v>525</v>
      </c>
      <c r="P529" s="110">
        <v>37.50663634136825</v>
      </c>
      <c r="Q529" s="110">
        <v>15.82166944701881</v>
      </c>
    </row>
    <row r="530" spans="15:17" x14ac:dyDescent="0.25">
      <c r="O530" s="109">
        <v>526</v>
      </c>
      <c r="P530" s="110">
        <v>37.563440493952065</v>
      </c>
      <c r="Q530" s="110">
        <v>34.897719589362922</v>
      </c>
    </row>
    <row r="531" spans="15:17" x14ac:dyDescent="0.25">
      <c r="O531" s="109">
        <v>527</v>
      </c>
      <c r="P531" s="110">
        <v>37.668085964278724</v>
      </c>
      <c r="Q531" s="110">
        <v>9.4473151068471815</v>
      </c>
    </row>
    <row r="532" spans="15:17" x14ac:dyDescent="0.25">
      <c r="O532" s="109">
        <v>528</v>
      </c>
      <c r="P532" s="110">
        <v>37.671755410916049</v>
      </c>
      <c r="Q532" s="110">
        <v>78.015391858495406</v>
      </c>
    </row>
    <row r="533" spans="15:17" x14ac:dyDescent="0.25">
      <c r="O533" s="109">
        <v>529</v>
      </c>
      <c r="P533" s="110">
        <v>37.672983596353241</v>
      </c>
      <c r="Q533" s="110">
        <v>9.4518604902559691</v>
      </c>
    </row>
    <row r="534" spans="15:17" x14ac:dyDescent="0.25">
      <c r="O534" s="109">
        <v>530</v>
      </c>
      <c r="P534" s="110">
        <v>37.720833058668283</v>
      </c>
      <c r="Q534" s="110">
        <v>50.839243809049535</v>
      </c>
    </row>
    <row r="535" spans="15:17" x14ac:dyDescent="0.25">
      <c r="O535" s="109">
        <v>531</v>
      </c>
      <c r="P535" s="110">
        <v>37.772924683681858</v>
      </c>
      <c r="Q535" s="110">
        <v>87.036801606126389</v>
      </c>
    </row>
    <row r="536" spans="15:17" x14ac:dyDescent="0.25">
      <c r="O536" s="109">
        <v>532</v>
      </c>
      <c r="P536" s="110">
        <v>37.853226451494827</v>
      </c>
      <c r="Q536" s="110">
        <v>17.475039125663674</v>
      </c>
    </row>
    <row r="537" spans="15:17" x14ac:dyDescent="0.25">
      <c r="O537" s="109">
        <v>533</v>
      </c>
      <c r="P537" s="110">
        <v>37.874679900850587</v>
      </c>
      <c r="Q537" s="110">
        <v>44.792967524818145</v>
      </c>
    </row>
    <row r="538" spans="15:17" x14ac:dyDescent="0.25">
      <c r="O538" s="109">
        <v>534</v>
      </c>
      <c r="P538" s="110">
        <v>37.8793627759405</v>
      </c>
      <c r="Q538" s="110">
        <v>61.588649723013944</v>
      </c>
    </row>
    <row r="539" spans="15:17" x14ac:dyDescent="0.25">
      <c r="O539" s="109">
        <v>535</v>
      </c>
      <c r="P539" s="110">
        <v>37.969692627308731</v>
      </c>
      <c r="Q539" s="110">
        <v>69.283928749586693</v>
      </c>
    </row>
    <row r="540" spans="15:17" x14ac:dyDescent="0.25">
      <c r="O540" s="109">
        <v>536</v>
      </c>
      <c r="P540" s="110">
        <v>38.070641394518205</v>
      </c>
      <c r="Q540" s="110">
        <v>63.155856468103629</v>
      </c>
    </row>
    <row r="541" spans="15:17" x14ac:dyDescent="0.25">
      <c r="O541" s="109">
        <v>537</v>
      </c>
      <c r="P541" s="110">
        <v>38.115539886119642</v>
      </c>
      <c r="Q541" s="110">
        <v>62.308604151224436</v>
      </c>
    </row>
    <row r="542" spans="15:17" x14ac:dyDescent="0.25">
      <c r="O542" s="109">
        <v>538</v>
      </c>
      <c r="P542" s="110">
        <v>38.142856425721092</v>
      </c>
      <c r="Q542" s="110">
        <v>25.987401165533164</v>
      </c>
    </row>
    <row r="543" spans="15:17" x14ac:dyDescent="0.25">
      <c r="O543" s="109">
        <v>539</v>
      </c>
      <c r="P543" s="110">
        <v>38.14936832194428</v>
      </c>
      <c r="Q543" s="110">
        <v>33.32986227085167</v>
      </c>
    </row>
    <row r="544" spans="15:17" x14ac:dyDescent="0.25">
      <c r="O544" s="109">
        <v>540</v>
      </c>
      <c r="P544" s="110">
        <v>38.153761577118303</v>
      </c>
      <c r="Q544" s="110">
        <v>22.974812543898178</v>
      </c>
    </row>
    <row r="545" spans="15:17" x14ac:dyDescent="0.25">
      <c r="O545" s="109">
        <v>541</v>
      </c>
      <c r="P545" s="110">
        <v>38.158182388973543</v>
      </c>
      <c r="Q545" s="110">
        <v>47.548134448265941</v>
      </c>
    </row>
    <row r="546" spans="15:17" x14ac:dyDescent="0.25">
      <c r="O546" s="109">
        <v>542</v>
      </c>
      <c r="P546" s="110">
        <v>38.183088899194878</v>
      </c>
      <c r="Q546" s="110">
        <v>5.757024447435545</v>
      </c>
    </row>
    <row r="547" spans="15:17" x14ac:dyDescent="0.25">
      <c r="O547" s="109">
        <v>543</v>
      </c>
      <c r="P547" s="110">
        <v>38.218179372816699</v>
      </c>
      <c r="Q547" s="110">
        <v>17.922111126880985</v>
      </c>
    </row>
    <row r="548" spans="15:17" x14ac:dyDescent="0.25">
      <c r="O548" s="109">
        <v>544</v>
      </c>
      <c r="P548" s="110">
        <v>38.22111535854112</v>
      </c>
      <c r="Q548" s="110">
        <v>77.373132115522964</v>
      </c>
    </row>
    <row r="549" spans="15:17" x14ac:dyDescent="0.25">
      <c r="O549" s="109">
        <v>545</v>
      </c>
      <c r="P549" s="110">
        <v>38.277735188498099</v>
      </c>
      <c r="Q549" s="110">
        <v>0.82680439557882579</v>
      </c>
    </row>
    <row r="550" spans="15:17" x14ac:dyDescent="0.25">
      <c r="O550" s="109">
        <v>546</v>
      </c>
      <c r="P550" s="110">
        <v>38.287507260089704</v>
      </c>
      <c r="Q550" s="110">
        <v>42.664476194056888</v>
      </c>
    </row>
    <row r="551" spans="15:17" x14ac:dyDescent="0.25">
      <c r="O551" s="109">
        <v>547</v>
      </c>
      <c r="P551" s="110">
        <v>38.30591024104185</v>
      </c>
      <c r="Q551" s="110">
        <v>4.7370244474355516</v>
      </c>
    </row>
    <row r="552" spans="15:17" x14ac:dyDescent="0.25">
      <c r="O552" s="109">
        <v>548</v>
      </c>
      <c r="P552" s="110">
        <v>38.354263883220135</v>
      </c>
      <c r="Q552" s="110">
        <v>58.719781087100813</v>
      </c>
    </row>
    <row r="553" spans="15:17" x14ac:dyDescent="0.25">
      <c r="O553" s="109">
        <v>549</v>
      </c>
      <c r="P553" s="110">
        <v>38.372069505402344</v>
      </c>
      <c r="Q553" s="110">
        <v>59.139820838116606</v>
      </c>
    </row>
    <row r="554" spans="15:17" x14ac:dyDescent="0.25">
      <c r="O554" s="109">
        <v>550</v>
      </c>
      <c r="P554" s="110">
        <v>38.376881495358148</v>
      </c>
      <c r="Q554" s="110">
        <v>71.176753925079225</v>
      </c>
    </row>
    <row r="555" spans="15:17" x14ac:dyDescent="0.25">
      <c r="O555" s="109">
        <v>551</v>
      </c>
      <c r="P555" s="110">
        <v>38.401566755951237</v>
      </c>
      <c r="Q555" s="110">
        <v>17.917867825001689</v>
      </c>
    </row>
    <row r="556" spans="15:17" x14ac:dyDescent="0.25">
      <c r="O556" s="109">
        <v>552</v>
      </c>
      <c r="P556" s="110">
        <v>38.411482453046901</v>
      </c>
      <c r="Q556" s="110">
        <v>28.534419461207673</v>
      </c>
    </row>
    <row r="557" spans="15:17" x14ac:dyDescent="0.25">
      <c r="O557" s="109">
        <v>553</v>
      </c>
      <c r="P557" s="110">
        <v>38.41860672077739</v>
      </c>
      <c r="Q557" s="110">
        <v>31.954311104725615</v>
      </c>
    </row>
    <row r="558" spans="15:17" x14ac:dyDescent="0.25">
      <c r="O558" s="109">
        <v>554</v>
      </c>
      <c r="P558" s="110">
        <v>38.520588670675323</v>
      </c>
      <c r="Q558" s="110">
        <v>29.273134543071649</v>
      </c>
    </row>
    <row r="559" spans="15:17" x14ac:dyDescent="0.25">
      <c r="O559" s="109">
        <v>555</v>
      </c>
      <c r="P559" s="110">
        <v>38.595838437753834</v>
      </c>
      <c r="Q559" s="110">
        <v>20.94481254389817</v>
      </c>
    </row>
    <row r="560" spans="15:17" x14ac:dyDescent="0.25">
      <c r="O560" s="109">
        <v>556</v>
      </c>
      <c r="P560" s="110">
        <v>38.672833474328172</v>
      </c>
      <c r="Q560" s="110">
        <v>13.68911082142044</v>
      </c>
    </row>
    <row r="561" spans="15:17" x14ac:dyDescent="0.25">
      <c r="O561" s="109">
        <v>557</v>
      </c>
      <c r="P561" s="110">
        <v>38.688593312650177</v>
      </c>
      <c r="Q561" s="110">
        <v>57.216518588978886</v>
      </c>
    </row>
    <row r="562" spans="15:17" x14ac:dyDescent="0.25">
      <c r="O562" s="109">
        <v>558</v>
      </c>
      <c r="P562" s="110">
        <v>38.699388970787531</v>
      </c>
      <c r="Q562" s="110">
        <v>11.300664110442884</v>
      </c>
    </row>
    <row r="563" spans="15:17" x14ac:dyDescent="0.25">
      <c r="O563" s="109">
        <v>559</v>
      </c>
      <c r="P563" s="110">
        <v>38.74532707757794</v>
      </c>
      <c r="Q563" s="110">
        <v>15.583294544618067</v>
      </c>
    </row>
    <row r="564" spans="15:17" x14ac:dyDescent="0.25">
      <c r="O564" s="109">
        <v>560</v>
      </c>
      <c r="P564" s="110">
        <v>38.784417112788049</v>
      </c>
      <c r="Q564" s="110">
        <v>27.161601745938839</v>
      </c>
    </row>
    <row r="565" spans="15:17" x14ac:dyDescent="0.25">
      <c r="O565" s="109">
        <v>561</v>
      </c>
      <c r="P565" s="110">
        <v>38.80541204902304</v>
      </c>
      <c r="Q565" s="110">
        <v>34.281067118103003</v>
      </c>
    </row>
    <row r="566" spans="15:17" x14ac:dyDescent="0.25">
      <c r="O566" s="109">
        <v>562</v>
      </c>
      <c r="P566" s="110">
        <v>38.882522682999188</v>
      </c>
      <c r="Q566" s="110">
        <v>60.953353702063922</v>
      </c>
    </row>
    <row r="567" spans="15:17" x14ac:dyDescent="0.25">
      <c r="O567" s="109">
        <v>563</v>
      </c>
      <c r="P567" s="110">
        <v>38.884030548369189</v>
      </c>
      <c r="Q567" s="110">
        <v>5.8770244474355442</v>
      </c>
    </row>
    <row r="568" spans="15:17" x14ac:dyDescent="0.25">
      <c r="O568" s="109">
        <v>564</v>
      </c>
      <c r="P568" s="110">
        <v>38.940850680949126</v>
      </c>
      <c r="Q568" s="110">
        <v>52.242574218890212</v>
      </c>
    </row>
    <row r="569" spans="15:17" x14ac:dyDescent="0.25">
      <c r="O569" s="109">
        <v>565</v>
      </c>
      <c r="P569" s="110">
        <v>38.950787342536124</v>
      </c>
      <c r="Q569" s="110">
        <v>-3.3022037533787838</v>
      </c>
    </row>
    <row r="570" spans="15:17" x14ac:dyDescent="0.25">
      <c r="O570" s="109">
        <v>566</v>
      </c>
      <c r="P570" s="110">
        <v>39.007485506696433</v>
      </c>
      <c r="Q570" s="110">
        <v>68.985573425303457</v>
      </c>
    </row>
    <row r="571" spans="15:17" x14ac:dyDescent="0.25">
      <c r="O571" s="109">
        <v>567</v>
      </c>
      <c r="P571" s="110">
        <v>39.09872297865887</v>
      </c>
      <c r="Q571" s="110">
        <v>4.1970244474355551</v>
      </c>
    </row>
    <row r="572" spans="15:17" x14ac:dyDescent="0.25">
      <c r="O572" s="109">
        <v>568</v>
      </c>
      <c r="P572" s="110">
        <v>39.179286432376337</v>
      </c>
      <c r="Q572" s="110">
        <v>71.937695421728023</v>
      </c>
    </row>
    <row r="573" spans="15:17" x14ac:dyDescent="0.25">
      <c r="O573" s="109">
        <v>569</v>
      </c>
      <c r="P573" s="110">
        <v>39.282391419203407</v>
      </c>
      <c r="Q573" s="110">
        <v>48.125499100066861</v>
      </c>
    </row>
    <row r="574" spans="15:17" x14ac:dyDescent="0.25">
      <c r="O574" s="109">
        <v>570</v>
      </c>
      <c r="P574" s="110">
        <v>39.287532116332507</v>
      </c>
      <c r="Q574" s="110">
        <v>29.031676512452165</v>
      </c>
    </row>
    <row r="575" spans="15:17" x14ac:dyDescent="0.25">
      <c r="O575" s="109">
        <v>571</v>
      </c>
      <c r="P575" s="110">
        <v>39.332704783542816</v>
      </c>
      <c r="Q575" s="110">
        <v>-55.263328626227775</v>
      </c>
    </row>
    <row r="576" spans="15:17" x14ac:dyDescent="0.25">
      <c r="O576" s="109">
        <v>572</v>
      </c>
      <c r="P576" s="110">
        <v>39.353812660051631</v>
      </c>
      <c r="Q576" s="110">
        <v>50.04483703622769</v>
      </c>
    </row>
    <row r="577" spans="15:17" x14ac:dyDescent="0.25">
      <c r="O577" s="109">
        <v>573</v>
      </c>
      <c r="P577" s="110">
        <v>39.487403221334375</v>
      </c>
      <c r="Q577" s="110">
        <v>79.644695409346866</v>
      </c>
    </row>
    <row r="578" spans="15:17" x14ac:dyDescent="0.25">
      <c r="O578" s="109">
        <v>574</v>
      </c>
      <c r="P578" s="110">
        <v>39.501856804420783</v>
      </c>
      <c r="Q578" s="110">
        <v>20.524812543898168</v>
      </c>
    </row>
    <row r="579" spans="15:17" x14ac:dyDescent="0.25">
      <c r="O579" s="109">
        <v>575</v>
      </c>
      <c r="P579" s="110">
        <v>39.511571403316083</v>
      </c>
      <c r="Q579" s="110">
        <v>30.595272111668979</v>
      </c>
    </row>
    <row r="580" spans="15:17" x14ac:dyDescent="0.25">
      <c r="O580" s="109">
        <v>576</v>
      </c>
      <c r="P580" s="110">
        <v>39.515927484843687</v>
      </c>
      <c r="Q580" s="110">
        <v>0.96644408330428178</v>
      </c>
    </row>
    <row r="581" spans="15:17" x14ac:dyDescent="0.25">
      <c r="O581" s="109">
        <v>577</v>
      </c>
      <c r="P581" s="110">
        <v>39.593026725934429</v>
      </c>
      <c r="Q581" s="110">
        <v>35.969055552706479</v>
      </c>
    </row>
    <row r="582" spans="15:17" x14ac:dyDescent="0.25">
      <c r="O582" s="109">
        <v>578</v>
      </c>
      <c r="P582" s="110">
        <v>39.64621476734051</v>
      </c>
      <c r="Q582" s="110">
        <v>-21.213467377686541</v>
      </c>
    </row>
    <row r="583" spans="15:17" x14ac:dyDescent="0.25">
      <c r="O583" s="109">
        <v>579</v>
      </c>
      <c r="P583" s="110">
        <v>39.669651711011156</v>
      </c>
      <c r="Q583" s="110">
        <v>34.442848119913933</v>
      </c>
    </row>
    <row r="584" spans="15:17" x14ac:dyDescent="0.25">
      <c r="O584" s="109">
        <v>580</v>
      </c>
      <c r="P584" s="110">
        <v>39.685015766007197</v>
      </c>
      <c r="Q584" s="110">
        <v>43.941624810704589</v>
      </c>
    </row>
    <row r="585" spans="15:17" x14ac:dyDescent="0.25">
      <c r="O585" s="109">
        <v>581</v>
      </c>
      <c r="P585" s="110">
        <v>39.834490047772022</v>
      </c>
      <c r="Q585" s="110">
        <v>3.0148874531648353</v>
      </c>
    </row>
    <row r="586" spans="15:17" x14ac:dyDescent="0.25">
      <c r="O586" s="109">
        <v>582</v>
      </c>
      <c r="P586" s="110">
        <v>39.836128746740897</v>
      </c>
      <c r="Q586" s="110">
        <v>4.4970244474355532</v>
      </c>
    </row>
    <row r="587" spans="15:17" x14ac:dyDescent="0.25">
      <c r="O587" s="109">
        <v>583</v>
      </c>
      <c r="P587" s="110">
        <v>39.870024245889319</v>
      </c>
      <c r="Q587" s="110">
        <v>43.18820476373638</v>
      </c>
    </row>
    <row r="588" spans="15:17" x14ac:dyDescent="0.25">
      <c r="O588" s="109">
        <v>584</v>
      </c>
      <c r="P588" s="110">
        <v>39.91597502224127</v>
      </c>
      <c r="Q588" s="110">
        <v>59.126847347435849</v>
      </c>
    </row>
    <row r="589" spans="15:17" x14ac:dyDescent="0.25">
      <c r="O589" s="109">
        <v>585</v>
      </c>
      <c r="P589" s="110">
        <v>39.957192003500587</v>
      </c>
      <c r="Q589" s="110">
        <v>9.3047987026220014</v>
      </c>
    </row>
    <row r="590" spans="15:17" x14ac:dyDescent="0.25">
      <c r="O590" s="109">
        <v>586</v>
      </c>
      <c r="P590" s="110">
        <v>40.065373517469141</v>
      </c>
      <c r="Q590" s="110">
        <v>56.279137856685466</v>
      </c>
    </row>
    <row r="591" spans="15:17" x14ac:dyDescent="0.25">
      <c r="O591" s="109">
        <v>587</v>
      </c>
      <c r="P591" s="110">
        <v>40.071057490536511</v>
      </c>
      <c r="Q591" s="110">
        <v>60.832332411760241</v>
      </c>
    </row>
    <row r="592" spans="15:17" x14ac:dyDescent="0.25">
      <c r="O592" s="109">
        <v>588</v>
      </c>
      <c r="P592" s="110">
        <v>40.093700066159478</v>
      </c>
      <c r="Q592" s="110">
        <v>31.692135244344041</v>
      </c>
    </row>
    <row r="593" spans="15:17" x14ac:dyDescent="0.25">
      <c r="O593" s="109">
        <v>589</v>
      </c>
      <c r="P593" s="110">
        <v>40.114034493853637</v>
      </c>
      <c r="Q593" s="110">
        <v>32.064019278009376</v>
      </c>
    </row>
    <row r="594" spans="15:17" x14ac:dyDescent="0.25">
      <c r="O594" s="109">
        <v>590</v>
      </c>
      <c r="P594" s="110">
        <v>40.201761358650543</v>
      </c>
      <c r="Q594" s="110">
        <v>32.926080338170003</v>
      </c>
    </row>
    <row r="595" spans="15:17" x14ac:dyDescent="0.25">
      <c r="O595" s="109">
        <v>591</v>
      </c>
      <c r="P595" s="110">
        <v>40.225080085094667</v>
      </c>
      <c r="Q595" s="110">
        <v>33.081452622840033</v>
      </c>
    </row>
    <row r="596" spans="15:17" x14ac:dyDescent="0.25">
      <c r="O596" s="109">
        <v>592</v>
      </c>
      <c r="P596" s="110">
        <v>40.242663873247857</v>
      </c>
      <c r="Q596" s="110">
        <v>65.58548310264959</v>
      </c>
    </row>
    <row r="597" spans="15:17" x14ac:dyDescent="0.25">
      <c r="O597" s="109">
        <v>593</v>
      </c>
      <c r="P597" s="110">
        <v>40.253178974695572</v>
      </c>
      <c r="Q597" s="110">
        <v>-26.356753158224265</v>
      </c>
    </row>
    <row r="598" spans="15:17" x14ac:dyDescent="0.25">
      <c r="O598" s="109">
        <v>594</v>
      </c>
      <c r="P598" s="110">
        <v>40.352850455547006</v>
      </c>
      <c r="Q598" s="110">
        <v>71.522965730284739</v>
      </c>
    </row>
    <row r="599" spans="15:17" x14ac:dyDescent="0.25">
      <c r="O599" s="109">
        <v>595</v>
      </c>
      <c r="P599" s="110">
        <v>40.571954719627229</v>
      </c>
      <c r="Q599" s="110">
        <v>33.176308016049475</v>
      </c>
    </row>
    <row r="600" spans="15:17" x14ac:dyDescent="0.25">
      <c r="O600" s="109">
        <v>596</v>
      </c>
      <c r="P600" s="110">
        <v>40.716390109431039</v>
      </c>
      <c r="Q600" s="110">
        <v>38.091483078722781</v>
      </c>
    </row>
    <row r="601" spans="15:17" x14ac:dyDescent="0.25">
      <c r="O601" s="109">
        <v>597</v>
      </c>
      <c r="P601" s="110">
        <v>40.72390945621963</v>
      </c>
      <c r="Q601" s="110">
        <v>48.864289199653896</v>
      </c>
    </row>
    <row r="602" spans="15:17" x14ac:dyDescent="0.25">
      <c r="O602" s="109">
        <v>598</v>
      </c>
      <c r="P602" s="110">
        <v>40.753685267481373</v>
      </c>
      <c r="Q602" s="110">
        <v>49.684957669846177</v>
      </c>
    </row>
    <row r="603" spans="15:17" x14ac:dyDescent="0.25">
      <c r="O603" s="109">
        <v>599</v>
      </c>
      <c r="P603" s="110">
        <v>40.775127304663442</v>
      </c>
      <c r="Q603" s="110">
        <v>62.455004842825758</v>
      </c>
    </row>
    <row r="604" spans="15:17" x14ac:dyDescent="0.25">
      <c r="O604" s="109">
        <v>600</v>
      </c>
      <c r="P604" s="110">
        <v>40.820779730608407</v>
      </c>
      <c r="Q604" s="110">
        <v>65.221428406609249</v>
      </c>
    </row>
    <row r="605" spans="15:17" x14ac:dyDescent="0.25">
      <c r="O605" s="109">
        <v>601</v>
      </c>
      <c r="P605" s="110">
        <v>40.820906631068354</v>
      </c>
      <c r="Q605" s="110">
        <v>37.070340175515852</v>
      </c>
    </row>
    <row r="606" spans="15:17" x14ac:dyDescent="0.25">
      <c r="O606" s="109">
        <v>602</v>
      </c>
      <c r="P606" s="110">
        <v>40.845786982737593</v>
      </c>
      <c r="Q606" s="110">
        <v>64.418270248681409</v>
      </c>
    </row>
    <row r="607" spans="15:17" x14ac:dyDescent="0.25">
      <c r="O607" s="109">
        <v>603</v>
      </c>
      <c r="P607" s="110">
        <v>40.902254768104449</v>
      </c>
      <c r="Q607" s="110">
        <v>5.6970244474355454</v>
      </c>
    </row>
    <row r="608" spans="15:17" x14ac:dyDescent="0.25">
      <c r="O608" s="109">
        <v>604</v>
      </c>
      <c r="P608" s="110">
        <v>40.961984444859461</v>
      </c>
      <c r="Q608" s="110">
        <v>19.964812543898166</v>
      </c>
    </row>
    <row r="609" spans="15:17" x14ac:dyDescent="0.25">
      <c r="O609" s="109">
        <v>605</v>
      </c>
      <c r="P609" s="110">
        <v>41.046981315819245</v>
      </c>
      <c r="Q609" s="110">
        <v>3.9570244474355567</v>
      </c>
    </row>
    <row r="610" spans="15:17" x14ac:dyDescent="0.25">
      <c r="O610" s="109">
        <v>606</v>
      </c>
      <c r="P610" s="110">
        <v>41.063224486725161</v>
      </c>
      <c r="Q610" s="110">
        <v>25.586986787369469</v>
      </c>
    </row>
    <row r="611" spans="15:17" x14ac:dyDescent="0.25">
      <c r="O611" s="109">
        <v>607</v>
      </c>
      <c r="P611" s="110">
        <v>41.137544545902962</v>
      </c>
      <c r="Q611" s="110">
        <v>28.019530347855273</v>
      </c>
    </row>
    <row r="612" spans="15:17" x14ac:dyDescent="0.25">
      <c r="O612" s="109">
        <v>608</v>
      </c>
      <c r="P612" s="110">
        <v>41.209925254444173</v>
      </c>
      <c r="Q612" s="110">
        <v>37.448021206266105</v>
      </c>
    </row>
    <row r="613" spans="15:17" x14ac:dyDescent="0.25">
      <c r="O613" s="109">
        <v>609</v>
      </c>
      <c r="P613" s="110">
        <v>41.211784587907232</v>
      </c>
      <c r="Q613" s="110">
        <v>59.751510124259767</v>
      </c>
    </row>
    <row r="614" spans="15:17" x14ac:dyDescent="0.25">
      <c r="O614" s="109">
        <v>610</v>
      </c>
      <c r="P614" s="110">
        <v>41.258536569509211</v>
      </c>
      <c r="Q614" s="110">
        <v>34.278202615771498</v>
      </c>
    </row>
    <row r="615" spans="15:17" x14ac:dyDescent="0.25">
      <c r="O615" s="109">
        <v>611</v>
      </c>
      <c r="P615" s="110">
        <v>41.275785475591938</v>
      </c>
      <c r="Q615" s="110">
        <v>5.9970244474355434</v>
      </c>
    </row>
    <row r="616" spans="15:17" x14ac:dyDescent="0.25">
      <c r="O616" s="109">
        <v>612</v>
      </c>
      <c r="P616" s="110">
        <v>41.302608751271613</v>
      </c>
      <c r="Q616" s="110">
        <v>4.9770244474355501</v>
      </c>
    </row>
    <row r="617" spans="15:17" x14ac:dyDescent="0.25">
      <c r="O617" s="109">
        <v>613</v>
      </c>
      <c r="P617" s="110">
        <v>41.303987769651826</v>
      </c>
      <c r="Q617" s="110">
        <v>47.392740927279434</v>
      </c>
    </row>
    <row r="618" spans="15:17" x14ac:dyDescent="0.25">
      <c r="O618" s="109">
        <v>614</v>
      </c>
      <c r="P618" s="110">
        <v>41.325104573286715</v>
      </c>
      <c r="Q618" s="110">
        <v>32.263899169914431</v>
      </c>
    </row>
    <row r="619" spans="15:17" x14ac:dyDescent="0.25">
      <c r="O619" s="109">
        <v>615</v>
      </c>
      <c r="P619" s="110">
        <v>41.339033540522365</v>
      </c>
      <c r="Q619" s="110">
        <v>53.950026581844355</v>
      </c>
    </row>
    <row r="620" spans="15:17" x14ac:dyDescent="0.25">
      <c r="O620" s="109">
        <v>616</v>
      </c>
      <c r="P620" s="110">
        <v>41.396265655147836</v>
      </c>
      <c r="Q620" s="110">
        <v>63.431496885482545</v>
      </c>
    </row>
    <row r="621" spans="15:17" x14ac:dyDescent="0.25">
      <c r="O621" s="109">
        <v>617</v>
      </c>
      <c r="P621" s="110">
        <v>41.430733523928311</v>
      </c>
      <c r="Q621" s="110">
        <v>53.288243066651056</v>
      </c>
    </row>
    <row r="622" spans="15:17" x14ac:dyDescent="0.25">
      <c r="O622" s="109">
        <v>618</v>
      </c>
      <c r="P622" s="110">
        <v>41.460233970150256</v>
      </c>
      <c r="Q622" s="110">
        <v>54.55624118070854</v>
      </c>
    </row>
    <row r="623" spans="15:17" x14ac:dyDescent="0.25">
      <c r="O623" s="109">
        <v>619</v>
      </c>
      <c r="P623" s="110">
        <v>41.464642132160904</v>
      </c>
      <c r="Q623" s="110">
        <v>50.28570199827962</v>
      </c>
    </row>
    <row r="624" spans="15:17" x14ac:dyDescent="0.25">
      <c r="O624" s="109">
        <v>620</v>
      </c>
      <c r="P624" s="110">
        <v>41.533490149581233</v>
      </c>
      <c r="Q624" s="110">
        <v>56.25425229875308</v>
      </c>
    </row>
    <row r="625" spans="15:17" x14ac:dyDescent="0.25">
      <c r="O625" s="109">
        <v>621</v>
      </c>
      <c r="P625" s="110">
        <v>41.561395377871399</v>
      </c>
      <c r="Q625" s="110">
        <v>42.595561679454619</v>
      </c>
    </row>
    <row r="626" spans="15:17" x14ac:dyDescent="0.25">
      <c r="O626" s="109">
        <v>622</v>
      </c>
      <c r="P626" s="110">
        <v>41.604819748992881</v>
      </c>
      <c r="Q626" s="110">
        <v>29.684090087746345</v>
      </c>
    </row>
    <row r="627" spans="15:17" x14ac:dyDescent="0.25">
      <c r="O627" s="109">
        <v>623</v>
      </c>
      <c r="P627" s="110">
        <v>41.649007736322545</v>
      </c>
      <c r="Q627" s="110">
        <v>63.63809584547672</v>
      </c>
    </row>
    <row r="628" spans="15:17" x14ac:dyDescent="0.25">
      <c r="O628" s="109">
        <v>624</v>
      </c>
      <c r="P628" s="110">
        <v>41.656027272749405</v>
      </c>
      <c r="Q628" s="110">
        <v>39.055651090616777</v>
      </c>
    </row>
    <row r="629" spans="15:17" x14ac:dyDescent="0.25">
      <c r="O629" s="109">
        <v>625</v>
      </c>
      <c r="P629" s="110">
        <v>41.669317539523028</v>
      </c>
      <c r="Q629" s="110">
        <v>4.377024447435554</v>
      </c>
    </row>
    <row r="630" spans="15:17" x14ac:dyDescent="0.25">
      <c r="O630" s="109">
        <v>626</v>
      </c>
      <c r="P630" s="110">
        <v>41.75865595384041</v>
      </c>
      <c r="Q630" s="110">
        <v>29.165347595685184</v>
      </c>
    </row>
    <row r="631" spans="15:17" x14ac:dyDescent="0.25">
      <c r="O631" s="109">
        <v>627</v>
      </c>
      <c r="P631" s="110">
        <v>41.766154510849425</v>
      </c>
      <c r="Q631" s="110">
        <v>16.261486876631285</v>
      </c>
    </row>
    <row r="632" spans="15:17" x14ac:dyDescent="0.25">
      <c r="O632" s="109">
        <v>628</v>
      </c>
      <c r="P632" s="110">
        <v>41.811024466093961</v>
      </c>
      <c r="Q632" s="110">
        <v>23.184812543898179</v>
      </c>
    </row>
    <row r="633" spans="15:17" x14ac:dyDescent="0.25">
      <c r="O633" s="109">
        <v>629</v>
      </c>
      <c r="P633" s="110">
        <v>41.898493407581213</v>
      </c>
      <c r="Q633" s="110">
        <v>40.49780472040743</v>
      </c>
    </row>
    <row r="634" spans="15:17" x14ac:dyDescent="0.25">
      <c r="O634" s="109">
        <v>630</v>
      </c>
      <c r="P634" s="110">
        <v>41.908354084665838</v>
      </c>
      <c r="Q634" s="110">
        <v>68.176553202036729</v>
      </c>
    </row>
    <row r="635" spans="15:17" x14ac:dyDescent="0.25">
      <c r="O635" s="109">
        <v>631</v>
      </c>
      <c r="P635" s="110">
        <v>41.908866862774822</v>
      </c>
      <c r="Q635" s="110">
        <v>47.60014257768735</v>
      </c>
    </row>
    <row r="636" spans="15:17" x14ac:dyDescent="0.25">
      <c r="O636" s="109">
        <v>632</v>
      </c>
      <c r="P636" s="110">
        <v>41.938902242811274</v>
      </c>
      <c r="Q636" s="110">
        <v>39.106397295015519</v>
      </c>
    </row>
    <row r="637" spans="15:17" x14ac:dyDescent="0.25">
      <c r="O637" s="109">
        <v>633</v>
      </c>
      <c r="P637" s="110">
        <v>42.043210822666758</v>
      </c>
      <c r="Q637" s="110">
        <v>56.513045393421123</v>
      </c>
    </row>
    <row r="638" spans="15:17" x14ac:dyDescent="0.25">
      <c r="O638" s="109">
        <v>634</v>
      </c>
      <c r="P638" s="110">
        <v>42.046326001955485</v>
      </c>
      <c r="Q638" s="110">
        <v>7.8785991681998535</v>
      </c>
    </row>
    <row r="639" spans="15:17" x14ac:dyDescent="0.25">
      <c r="O639" s="109">
        <v>635</v>
      </c>
      <c r="P639" s="110">
        <v>42.09786977460697</v>
      </c>
      <c r="Q639" s="110">
        <v>23.254812543898179</v>
      </c>
    </row>
    <row r="640" spans="15:17" x14ac:dyDescent="0.25">
      <c r="O640" s="109">
        <v>636</v>
      </c>
      <c r="P640" s="110">
        <v>42.098548192407911</v>
      </c>
      <c r="Q640" s="110">
        <v>31.645562741748858</v>
      </c>
    </row>
    <row r="641" spans="15:17" x14ac:dyDescent="0.25">
      <c r="O641" s="109">
        <v>637</v>
      </c>
      <c r="P641" s="110">
        <v>42.104180824166598</v>
      </c>
      <c r="Q641" s="110">
        <v>36.422843908569959</v>
      </c>
    </row>
    <row r="642" spans="15:17" x14ac:dyDescent="0.25">
      <c r="O642" s="109">
        <v>638</v>
      </c>
      <c r="P642" s="110">
        <v>42.122998395681741</v>
      </c>
      <c r="Q642" s="110">
        <v>47.28757113079871</v>
      </c>
    </row>
    <row r="643" spans="15:17" x14ac:dyDescent="0.25">
      <c r="O643" s="109">
        <v>639</v>
      </c>
      <c r="P643" s="110">
        <v>42.156987190921285</v>
      </c>
      <c r="Q643" s="110">
        <v>57.510751058206246</v>
      </c>
    </row>
    <row r="644" spans="15:17" x14ac:dyDescent="0.25">
      <c r="O644" s="109">
        <v>640</v>
      </c>
      <c r="P644" s="110">
        <v>42.310532568589728</v>
      </c>
      <c r="Q644" s="110">
        <v>74.061672485275764</v>
      </c>
    </row>
    <row r="645" spans="15:17" x14ac:dyDescent="0.25">
      <c r="O645" s="109">
        <v>641</v>
      </c>
      <c r="P645" s="110">
        <v>42.332126159928251</v>
      </c>
      <c r="Q645" s="110">
        <v>38.316061772901364</v>
      </c>
    </row>
    <row r="646" spans="15:17" x14ac:dyDescent="0.25">
      <c r="O646" s="109">
        <v>642</v>
      </c>
      <c r="P646" s="110">
        <v>42.377598498762232</v>
      </c>
      <c r="Q646" s="110">
        <v>50.927847016187386</v>
      </c>
    </row>
    <row r="647" spans="15:17" x14ac:dyDescent="0.25">
      <c r="O647" s="109">
        <v>643</v>
      </c>
      <c r="P647" s="110">
        <v>42.402506899534977</v>
      </c>
      <c r="Q647" s="110">
        <v>17.506538341504456</v>
      </c>
    </row>
    <row r="648" spans="15:17" x14ac:dyDescent="0.25">
      <c r="O648" s="109">
        <v>644</v>
      </c>
      <c r="P648" s="110">
        <v>42.429423542133215</v>
      </c>
      <c r="Q648" s="110">
        <v>41.133534448090884</v>
      </c>
    </row>
    <row r="649" spans="15:17" x14ac:dyDescent="0.25">
      <c r="O649" s="109">
        <v>645</v>
      </c>
      <c r="P649" s="110">
        <v>42.53858827036089</v>
      </c>
      <c r="Q649" s="110">
        <v>81.348359216403793</v>
      </c>
    </row>
    <row r="650" spans="15:17" x14ac:dyDescent="0.25">
      <c r="O650" s="109">
        <v>646</v>
      </c>
      <c r="P650" s="110">
        <v>42.641403274770447</v>
      </c>
      <c r="Q650" s="110">
        <v>31.960411276522414</v>
      </c>
    </row>
    <row r="651" spans="15:17" x14ac:dyDescent="0.25">
      <c r="O651" s="109">
        <v>647</v>
      </c>
      <c r="P651" s="110">
        <v>42.735382546189932</v>
      </c>
      <c r="Q651" s="110">
        <v>41.758750717606105</v>
      </c>
    </row>
    <row r="652" spans="15:17" x14ac:dyDescent="0.25">
      <c r="O652" s="109">
        <v>648</v>
      </c>
      <c r="P652" s="110">
        <v>42.75196803522995</v>
      </c>
      <c r="Q652" s="110">
        <v>33.112473633826795</v>
      </c>
    </row>
    <row r="653" spans="15:17" x14ac:dyDescent="0.25">
      <c r="O653" s="109">
        <v>649</v>
      </c>
      <c r="P653" s="110">
        <v>42.829387226351756</v>
      </c>
      <c r="Q653" s="110">
        <v>54.324977761310208</v>
      </c>
    </row>
    <row r="654" spans="15:17" x14ac:dyDescent="0.25">
      <c r="O654" s="109">
        <v>650</v>
      </c>
      <c r="P654" s="110">
        <v>42.831921646440314</v>
      </c>
      <c r="Q654" s="110">
        <v>59.943849864421857</v>
      </c>
    </row>
    <row r="655" spans="15:17" x14ac:dyDescent="0.25">
      <c r="O655" s="109">
        <v>651</v>
      </c>
      <c r="P655" s="110">
        <v>42.975292927723714</v>
      </c>
      <c r="Q655" s="110">
        <v>0.34391637370384487</v>
      </c>
    </row>
    <row r="656" spans="15:17" x14ac:dyDescent="0.25">
      <c r="O656" s="109">
        <v>652</v>
      </c>
      <c r="P656" s="110">
        <v>42.985358002408901</v>
      </c>
      <c r="Q656" s="110">
        <v>33.262976544279816</v>
      </c>
    </row>
    <row r="657" spans="15:17" x14ac:dyDescent="0.25">
      <c r="O657" s="109">
        <v>653</v>
      </c>
      <c r="P657" s="110">
        <v>43.06598874025552</v>
      </c>
      <c r="Q657" s="110">
        <v>39.32932728923889</v>
      </c>
    </row>
    <row r="658" spans="15:17" x14ac:dyDescent="0.25">
      <c r="O658" s="109">
        <v>654</v>
      </c>
      <c r="P658" s="110">
        <v>43.06763045765728</v>
      </c>
      <c r="Q658" s="110">
        <v>48.708051380302578</v>
      </c>
    </row>
    <row r="659" spans="15:17" x14ac:dyDescent="0.25">
      <c r="O659" s="109">
        <v>655</v>
      </c>
      <c r="P659" s="110">
        <v>43.076564138803981</v>
      </c>
      <c r="Q659" s="110">
        <v>21.434812543898172</v>
      </c>
    </row>
    <row r="660" spans="15:17" x14ac:dyDescent="0.25">
      <c r="O660" s="109">
        <v>656</v>
      </c>
      <c r="P660" s="110">
        <v>43.110378074891969</v>
      </c>
      <c r="Q660" s="110">
        <v>57.373185876373071</v>
      </c>
    </row>
    <row r="661" spans="15:17" x14ac:dyDescent="0.25">
      <c r="O661" s="109">
        <v>657</v>
      </c>
      <c r="P661" s="110">
        <v>43.138253907870194</v>
      </c>
      <c r="Q661" s="110">
        <v>62.787859896467282</v>
      </c>
    </row>
    <row r="662" spans="15:17" x14ac:dyDescent="0.25">
      <c r="O662" s="109">
        <v>658</v>
      </c>
      <c r="P662" s="110">
        <v>43.193614965956961</v>
      </c>
      <c r="Q662" s="110">
        <v>4.2570244474355547</v>
      </c>
    </row>
    <row r="663" spans="15:17" x14ac:dyDescent="0.25">
      <c r="O663" s="109">
        <v>659</v>
      </c>
      <c r="P663" s="110">
        <v>43.215976181232207</v>
      </c>
      <c r="Q663" s="110">
        <v>61.386057243865835</v>
      </c>
    </row>
    <row r="664" spans="15:17" x14ac:dyDescent="0.25">
      <c r="O664" s="109">
        <v>660</v>
      </c>
      <c r="P664" s="110">
        <v>43.235560829208843</v>
      </c>
      <c r="Q664" s="110">
        <v>41.200856876024758</v>
      </c>
    </row>
    <row r="665" spans="15:17" x14ac:dyDescent="0.25">
      <c r="O665" s="109">
        <v>661</v>
      </c>
      <c r="P665" s="110">
        <v>43.256265415299552</v>
      </c>
      <c r="Q665" s="110">
        <v>37.190165423364213</v>
      </c>
    </row>
    <row r="666" spans="15:17" x14ac:dyDescent="0.25">
      <c r="O666" s="109">
        <v>662</v>
      </c>
      <c r="P666" s="110">
        <v>43.257412684214835</v>
      </c>
      <c r="Q666" s="110">
        <v>15.019220948769892</v>
      </c>
    </row>
    <row r="667" spans="15:17" x14ac:dyDescent="0.25">
      <c r="O667" s="109">
        <v>663</v>
      </c>
      <c r="P667" s="110">
        <v>43.352956134869302</v>
      </c>
      <c r="Q667" s="110">
        <v>65.07585840226227</v>
      </c>
    </row>
    <row r="668" spans="15:17" x14ac:dyDescent="0.25">
      <c r="O668" s="109">
        <v>664</v>
      </c>
      <c r="P668" s="110">
        <v>43.354626374920883</v>
      </c>
      <c r="Q668" s="110">
        <v>69.872394991397073</v>
      </c>
    </row>
    <row r="669" spans="15:17" x14ac:dyDescent="0.25">
      <c r="O669" s="109">
        <v>665</v>
      </c>
      <c r="P669" s="110">
        <v>43.360934486715493</v>
      </c>
      <c r="Q669" s="110">
        <v>48.024423531305516</v>
      </c>
    </row>
    <row r="670" spans="15:17" x14ac:dyDescent="0.25">
      <c r="O670" s="109">
        <v>666</v>
      </c>
      <c r="P670" s="110">
        <v>43.371927791009057</v>
      </c>
      <c r="Q670" s="110">
        <v>9.2097671566877288</v>
      </c>
    </row>
    <row r="671" spans="15:17" x14ac:dyDescent="0.25">
      <c r="O671" s="109">
        <v>667</v>
      </c>
      <c r="P671" s="110">
        <v>43.389750829282441</v>
      </c>
      <c r="Q671" s="110">
        <v>45.294211075042789</v>
      </c>
    </row>
    <row r="672" spans="15:17" x14ac:dyDescent="0.25">
      <c r="O672" s="109">
        <v>668</v>
      </c>
      <c r="P672" s="110">
        <v>43.391664232555968</v>
      </c>
      <c r="Q672" s="110">
        <v>49.861511628986264</v>
      </c>
    </row>
    <row r="673" spans="15:17" x14ac:dyDescent="0.25">
      <c r="O673" s="109">
        <v>669</v>
      </c>
      <c r="P673" s="110">
        <v>43.441866511575512</v>
      </c>
      <c r="Q673" s="110">
        <v>52.343772421987111</v>
      </c>
    </row>
    <row r="674" spans="15:17" x14ac:dyDescent="0.25">
      <c r="O674" s="109">
        <v>670</v>
      </c>
      <c r="P674" s="110">
        <v>43.446401703413983</v>
      </c>
      <c r="Q674" s="110">
        <v>21.644812543898173</v>
      </c>
    </row>
    <row r="675" spans="15:17" x14ac:dyDescent="0.25">
      <c r="O675" s="109">
        <v>671</v>
      </c>
      <c r="P675" s="110">
        <v>43.490141478187574</v>
      </c>
      <c r="Q675" s="110">
        <v>27.381685732035578</v>
      </c>
    </row>
    <row r="676" spans="15:17" x14ac:dyDescent="0.25">
      <c r="O676" s="109">
        <v>672</v>
      </c>
      <c r="P676" s="110">
        <v>43.512752490630504</v>
      </c>
      <c r="Q676" s="110">
        <v>14.655274131305305</v>
      </c>
    </row>
    <row r="677" spans="15:17" x14ac:dyDescent="0.25">
      <c r="O677" s="109">
        <v>673</v>
      </c>
      <c r="P677" s="110">
        <v>43.551051851379725</v>
      </c>
      <c r="Q677" s="110">
        <v>-19.811184573956609</v>
      </c>
    </row>
    <row r="678" spans="15:17" x14ac:dyDescent="0.25">
      <c r="O678" s="109">
        <v>674</v>
      </c>
      <c r="P678" s="110">
        <v>43.563433011771515</v>
      </c>
      <c r="Q678" s="110">
        <v>55.309236634585247</v>
      </c>
    </row>
    <row r="679" spans="15:17" x14ac:dyDescent="0.25">
      <c r="O679" s="109">
        <v>675</v>
      </c>
      <c r="P679" s="110">
        <v>43.586493189971463</v>
      </c>
      <c r="Q679" s="110">
        <v>33.802098652550825</v>
      </c>
    </row>
    <row r="680" spans="15:17" x14ac:dyDescent="0.25">
      <c r="O680" s="109">
        <v>676</v>
      </c>
      <c r="P680" s="110">
        <v>43.595671949356777</v>
      </c>
      <c r="Q680" s="110">
        <v>43.628699929567901</v>
      </c>
    </row>
    <row r="681" spans="15:17" x14ac:dyDescent="0.25">
      <c r="O681" s="109">
        <v>677</v>
      </c>
      <c r="P681" s="110">
        <v>43.63701388743457</v>
      </c>
      <c r="Q681" s="110">
        <v>48.202600488180593</v>
      </c>
    </row>
    <row r="682" spans="15:17" x14ac:dyDescent="0.25">
      <c r="O682" s="109">
        <v>678</v>
      </c>
      <c r="P682" s="110">
        <v>43.687296364197813</v>
      </c>
      <c r="Q682" s="110">
        <v>14.855483236829093</v>
      </c>
    </row>
    <row r="683" spans="15:17" x14ac:dyDescent="0.25">
      <c r="O683" s="109">
        <v>679</v>
      </c>
      <c r="P683" s="110">
        <v>43.764967368219409</v>
      </c>
      <c r="Q683" s="110">
        <v>34.587725531802548</v>
      </c>
    </row>
    <row r="684" spans="15:17" x14ac:dyDescent="0.25">
      <c r="O684" s="109">
        <v>680</v>
      </c>
      <c r="P684" s="110">
        <v>43.804403448642219</v>
      </c>
      <c r="Q684" s="110">
        <v>11.541177299592359</v>
      </c>
    </row>
    <row r="685" spans="15:17" x14ac:dyDescent="0.25">
      <c r="O685" s="109">
        <v>681</v>
      </c>
      <c r="P685" s="110">
        <v>43.852503180011659</v>
      </c>
      <c r="Q685" s="110">
        <v>32.091115722692571</v>
      </c>
    </row>
    <row r="686" spans="15:17" x14ac:dyDescent="0.25">
      <c r="O686" s="109">
        <v>682</v>
      </c>
      <c r="P686" s="110">
        <v>43.915203818576636</v>
      </c>
      <c r="Q686" s="110">
        <v>58.747341515568898</v>
      </c>
    </row>
    <row r="687" spans="15:17" x14ac:dyDescent="0.25">
      <c r="O687" s="109">
        <v>683</v>
      </c>
      <c r="P687" s="110">
        <v>44.003901262689929</v>
      </c>
      <c r="Q687" s="110">
        <v>20.594812543898168</v>
      </c>
    </row>
    <row r="688" spans="15:17" x14ac:dyDescent="0.25">
      <c r="O688" s="109">
        <v>684</v>
      </c>
      <c r="P688" s="110">
        <v>44.030502586049096</v>
      </c>
      <c r="Q688" s="110">
        <v>13.735538142039678</v>
      </c>
    </row>
    <row r="689" spans="15:17" x14ac:dyDescent="0.25">
      <c r="O689" s="109">
        <v>685</v>
      </c>
      <c r="P689" s="110">
        <v>44.112901648872814</v>
      </c>
      <c r="Q689" s="110">
        <v>45.516413504182289</v>
      </c>
    </row>
    <row r="690" spans="15:17" x14ac:dyDescent="0.25">
      <c r="O690" s="109">
        <v>686</v>
      </c>
      <c r="P690" s="110">
        <v>44.122919556742389</v>
      </c>
      <c r="Q690" s="110">
        <v>59.23260366494808</v>
      </c>
    </row>
    <row r="691" spans="15:17" x14ac:dyDescent="0.25">
      <c r="O691" s="109">
        <v>687</v>
      </c>
      <c r="P691" s="110">
        <v>44.170029766932196</v>
      </c>
      <c r="Q691" s="110">
        <v>4.0770244474355559</v>
      </c>
    </row>
    <row r="692" spans="15:17" x14ac:dyDescent="0.25">
      <c r="O692" s="109">
        <v>688</v>
      </c>
      <c r="P692" s="110">
        <v>44.216086745272989</v>
      </c>
      <c r="Q692" s="110">
        <v>5.5770244474355462</v>
      </c>
    </row>
    <row r="693" spans="15:17" x14ac:dyDescent="0.25">
      <c r="O693" s="109">
        <v>689</v>
      </c>
      <c r="P693" s="110">
        <v>44.216930270533055</v>
      </c>
      <c r="Q693" s="110">
        <v>75.245929464104336</v>
      </c>
    </row>
    <row r="694" spans="15:17" x14ac:dyDescent="0.25">
      <c r="O694" s="109">
        <v>690</v>
      </c>
      <c r="P694" s="110">
        <v>44.27940582516166</v>
      </c>
      <c r="Q694" s="110">
        <v>64.885676460852238</v>
      </c>
    </row>
    <row r="695" spans="15:17" x14ac:dyDescent="0.25">
      <c r="O695" s="109">
        <v>691</v>
      </c>
      <c r="P695" s="110">
        <v>44.28823778240271</v>
      </c>
      <c r="Q695" s="110">
        <v>29.840276179866272</v>
      </c>
    </row>
    <row r="696" spans="15:17" x14ac:dyDescent="0.25">
      <c r="O696" s="109">
        <v>692</v>
      </c>
      <c r="P696" s="110">
        <v>44.306047816214779</v>
      </c>
      <c r="Q696" s="110">
        <v>37.039375127282625</v>
      </c>
    </row>
    <row r="697" spans="15:17" x14ac:dyDescent="0.25">
      <c r="O697" s="109">
        <v>693</v>
      </c>
      <c r="P697" s="110">
        <v>44.307671112151993</v>
      </c>
      <c r="Q697" s="110">
        <v>44.237385124859806</v>
      </c>
    </row>
    <row r="698" spans="15:17" x14ac:dyDescent="0.25">
      <c r="O698" s="109">
        <v>694</v>
      </c>
      <c r="P698" s="110">
        <v>44.330153697720625</v>
      </c>
      <c r="Q698" s="110">
        <v>18.60198207400488</v>
      </c>
    </row>
    <row r="699" spans="15:17" x14ac:dyDescent="0.25">
      <c r="O699" s="109">
        <v>695</v>
      </c>
      <c r="P699" s="110">
        <v>44.331247250883798</v>
      </c>
      <c r="Q699" s="110">
        <v>22.274812543898175</v>
      </c>
    </row>
    <row r="700" spans="15:17" x14ac:dyDescent="0.25">
      <c r="O700" s="109">
        <v>696</v>
      </c>
      <c r="P700" s="110">
        <v>44.369040791035069</v>
      </c>
      <c r="Q700" s="110">
        <v>33.833114807582803</v>
      </c>
    </row>
    <row r="701" spans="15:17" x14ac:dyDescent="0.25">
      <c r="O701" s="109">
        <v>697</v>
      </c>
      <c r="P701" s="110">
        <v>44.403923764435206</v>
      </c>
      <c r="Q701" s="110">
        <v>27.749126026676759</v>
      </c>
    </row>
    <row r="702" spans="15:17" x14ac:dyDescent="0.25">
      <c r="O702" s="109">
        <v>698</v>
      </c>
      <c r="P702" s="110">
        <v>44.423495693124067</v>
      </c>
      <c r="Q702" s="110">
        <v>28.121874082149485</v>
      </c>
    </row>
    <row r="703" spans="15:17" x14ac:dyDescent="0.25">
      <c r="O703" s="109">
        <v>699</v>
      </c>
      <c r="P703" s="110">
        <v>44.451439091173853</v>
      </c>
      <c r="Q703" s="110">
        <v>31.477168350530654</v>
      </c>
    </row>
    <row r="704" spans="15:17" x14ac:dyDescent="0.25">
      <c r="O704" s="109">
        <v>700</v>
      </c>
      <c r="P704" s="110">
        <v>44.503544174912825</v>
      </c>
      <c r="Q704" s="110">
        <v>35.92871331784832</v>
      </c>
    </row>
    <row r="705" spans="15:17" x14ac:dyDescent="0.25">
      <c r="O705" s="109">
        <v>701</v>
      </c>
      <c r="P705" s="110">
        <v>44.547442152386033</v>
      </c>
      <c r="Q705" s="110">
        <v>85.680320301924979</v>
      </c>
    </row>
    <row r="706" spans="15:17" x14ac:dyDescent="0.25">
      <c r="O706" s="109">
        <v>702</v>
      </c>
      <c r="P706" s="110">
        <v>44.56551609381755</v>
      </c>
      <c r="Q706" s="110">
        <v>50.428049680587904</v>
      </c>
    </row>
    <row r="707" spans="15:17" x14ac:dyDescent="0.25">
      <c r="O707" s="109">
        <v>703</v>
      </c>
      <c r="P707" s="110">
        <v>44.603191221421397</v>
      </c>
      <c r="Q707" s="110">
        <v>57.171188531809022</v>
      </c>
    </row>
    <row r="708" spans="15:17" x14ac:dyDescent="0.25">
      <c r="O708" s="109">
        <v>704</v>
      </c>
      <c r="P708" s="110">
        <v>44.68605563223894</v>
      </c>
      <c r="Q708" s="110">
        <v>21.01481254389817</v>
      </c>
    </row>
    <row r="709" spans="15:17" x14ac:dyDescent="0.25">
      <c r="O709" s="109">
        <v>705</v>
      </c>
      <c r="P709" s="110">
        <v>44.777083458870642</v>
      </c>
      <c r="Q709" s="110">
        <v>36.381125313970443</v>
      </c>
    </row>
    <row r="710" spans="15:17" x14ac:dyDescent="0.25">
      <c r="O710" s="109">
        <v>706</v>
      </c>
      <c r="P710" s="110">
        <v>44.777800903724298</v>
      </c>
      <c r="Q710" s="110">
        <v>39.21975640892714</v>
      </c>
    </row>
    <row r="711" spans="15:17" x14ac:dyDescent="0.25">
      <c r="O711" s="109">
        <v>707</v>
      </c>
      <c r="P711" s="110">
        <v>44.848338488056228</v>
      </c>
      <c r="Q711" s="110">
        <v>50.177838879135621</v>
      </c>
    </row>
    <row r="712" spans="15:17" x14ac:dyDescent="0.25">
      <c r="O712" s="109">
        <v>708</v>
      </c>
      <c r="P712" s="110">
        <v>44.853246475843719</v>
      </c>
      <c r="Q712" s="110">
        <v>68.75384267073261</v>
      </c>
    </row>
    <row r="713" spans="15:17" x14ac:dyDescent="0.25">
      <c r="O713" s="109">
        <v>709</v>
      </c>
      <c r="P713" s="110">
        <v>44.889499438924638</v>
      </c>
      <c r="Q713" s="110">
        <v>-6.0143400737315673</v>
      </c>
    </row>
    <row r="714" spans="15:17" x14ac:dyDescent="0.25">
      <c r="O714" s="109">
        <v>710</v>
      </c>
      <c r="P714" s="110">
        <v>44.961778915005844</v>
      </c>
      <c r="Q714" s="110">
        <v>5.9370244474355438</v>
      </c>
    </row>
    <row r="715" spans="15:17" x14ac:dyDescent="0.25">
      <c r="O715" s="109">
        <v>711</v>
      </c>
      <c r="P715" s="110">
        <v>45.042180560492675</v>
      </c>
      <c r="Q715" s="110">
        <v>6.1170244474355426</v>
      </c>
    </row>
    <row r="716" spans="15:17" x14ac:dyDescent="0.25">
      <c r="O716" s="109">
        <v>712</v>
      </c>
      <c r="P716" s="110">
        <v>45.089764966092275</v>
      </c>
      <c r="Q716" s="110">
        <v>14.548456571252164</v>
      </c>
    </row>
    <row r="717" spans="15:17" x14ac:dyDescent="0.25">
      <c r="O717" s="109">
        <v>713</v>
      </c>
      <c r="P717" s="110">
        <v>45.12019933839894</v>
      </c>
      <c r="Q717" s="110">
        <v>36.50897268220745</v>
      </c>
    </row>
    <row r="718" spans="15:17" x14ac:dyDescent="0.25">
      <c r="O718" s="109">
        <v>714</v>
      </c>
      <c r="P718" s="110">
        <v>45.136983245542304</v>
      </c>
      <c r="Q718" s="110">
        <v>5.8170244474355446</v>
      </c>
    </row>
    <row r="719" spans="15:17" x14ac:dyDescent="0.25">
      <c r="O719" s="109">
        <v>715</v>
      </c>
      <c r="P719" s="110">
        <v>45.171153852115708</v>
      </c>
      <c r="Q719" s="110">
        <v>15.108419226966475</v>
      </c>
    </row>
    <row r="720" spans="15:17" x14ac:dyDescent="0.25">
      <c r="O720" s="109">
        <v>716</v>
      </c>
      <c r="P720" s="110">
        <v>45.178492682634626</v>
      </c>
      <c r="Q720" s="110">
        <v>29.681265764042593</v>
      </c>
    </row>
    <row r="721" spans="15:17" x14ac:dyDescent="0.25">
      <c r="O721" s="109">
        <v>717</v>
      </c>
      <c r="P721" s="110">
        <v>45.23504035065541</v>
      </c>
      <c r="Q721" s="110">
        <v>31.752269996811982</v>
      </c>
    </row>
    <row r="722" spans="15:17" x14ac:dyDescent="0.25">
      <c r="O722" s="109">
        <v>718</v>
      </c>
      <c r="P722" s="110">
        <v>45.274189489083113</v>
      </c>
      <c r="Q722" s="110">
        <v>-15.394968492700812</v>
      </c>
    </row>
    <row r="723" spans="15:17" x14ac:dyDescent="0.25">
      <c r="O723" s="109">
        <v>719</v>
      </c>
      <c r="P723" s="110">
        <v>45.29490326000149</v>
      </c>
      <c r="Q723" s="110">
        <v>55.831058678490635</v>
      </c>
    </row>
    <row r="724" spans="15:17" x14ac:dyDescent="0.25">
      <c r="O724" s="109">
        <v>720</v>
      </c>
      <c r="P724" s="110">
        <v>45.320049243173315</v>
      </c>
      <c r="Q724" s="110">
        <v>29.942481770232014</v>
      </c>
    </row>
    <row r="725" spans="15:17" x14ac:dyDescent="0.25">
      <c r="O725" s="109">
        <v>721</v>
      </c>
      <c r="P725" s="110">
        <v>45.351888998071892</v>
      </c>
      <c r="Q725" s="110">
        <v>54.131439491707951</v>
      </c>
    </row>
    <row r="726" spans="15:17" x14ac:dyDescent="0.25">
      <c r="O726" s="109">
        <v>722</v>
      </c>
      <c r="P726" s="110">
        <v>45.427379678693597</v>
      </c>
      <c r="Q726" s="110">
        <v>-7.8163960184707726</v>
      </c>
    </row>
    <row r="727" spans="15:17" x14ac:dyDescent="0.25">
      <c r="O727" s="109">
        <v>723</v>
      </c>
      <c r="P727" s="110">
        <v>45.491511890808958</v>
      </c>
      <c r="Q727" s="110">
        <v>1.2564288638745609</v>
      </c>
    </row>
    <row r="728" spans="15:17" x14ac:dyDescent="0.25">
      <c r="O728" s="109">
        <v>724</v>
      </c>
      <c r="P728" s="110">
        <v>45.515315534921122</v>
      </c>
      <c r="Q728" s="110">
        <v>40.167338711802039</v>
      </c>
    </row>
    <row r="729" spans="15:17" x14ac:dyDescent="0.25">
      <c r="O729" s="109">
        <v>725</v>
      </c>
      <c r="P729" s="110">
        <v>45.517030501591535</v>
      </c>
      <c r="Q729" s="110">
        <v>-13.075914083856865</v>
      </c>
    </row>
    <row r="730" spans="15:17" x14ac:dyDescent="0.25">
      <c r="O730" s="109">
        <v>726</v>
      </c>
      <c r="P730" s="110">
        <v>45.52020687510322</v>
      </c>
      <c r="Q730" s="110">
        <v>74.405096615470995</v>
      </c>
    </row>
    <row r="731" spans="15:17" x14ac:dyDescent="0.25">
      <c r="O731" s="109">
        <v>727</v>
      </c>
      <c r="P731" s="110">
        <v>45.531620551365165</v>
      </c>
      <c r="Q731" s="110">
        <v>59.305473929551454</v>
      </c>
    </row>
    <row r="732" spans="15:17" x14ac:dyDescent="0.25">
      <c r="O732" s="109">
        <v>728</v>
      </c>
      <c r="P732" s="110">
        <v>45.551422159847228</v>
      </c>
      <c r="Q732" s="110">
        <v>32.639720814365894</v>
      </c>
    </row>
    <row r="733" spans="15:17" x14ac:dyDescent="0.25">
      <c r="O733" s="109">
        <v>729</v>
      </c>
      <c r="P733" s="110">
        <v>45.579131224944497</v>
      </c>
      <c r="Q733" s="110">
        <v>81.055437158698666</v>
      </c>
    </row>
    <row r="734" spans="15:17" x14ac:dyDescent="0.25">
      <c r="O734" s="109">
        <v>730</v>
      </c>
      <c r="P734" s="110">
        <v>45.581732527409649</v>
      </c>
      <c r="Q734" s="110">
        <v>43.831519156517871</v>
      </c>
    </row>
    <row r="735" spans="15:17" x14ac:dyDescent="0.25">
      <c r="O735" s="109">
        <v>731</v>
      </c>
      <c r="P735" s="110">
        <v>45.594241762355935</v>
      </c>
      <c r="Q735" s="110">
        <v>47.894234426776237</v>
      </c>
    </row>
    <row r="736" spans="15:17" x14ac:dyDescent="0.25">
      <c r="O736" s="109">
        <v>732</v>
      </c>
      <c r="P736" s="110">
        <v>45.614791059215158</v>
      </c>
      <c r="Q736" s="110">
        <v>2.8326939651550482</v>
      </c>
    </row>
    <row r="737" spans="15:17" x14ac:dyDescent="0.25">
      <c r="O737" s="109">
        <v>733</v>
      </c>
      <c r="P737" s="110">
        <v>45.662831293012204</v>
      </c>
      <c r="Q737" s="110">
        <v>75.269187506705265</v>
      </c>
    </row>
    <row r="738" spans="15:17" x14ac:dyDescent="0.25">
      <c r="O738" s="109">
        <v>734</v>
      </c>
      <c r="P738" s="110">
        <v>45.680681781320558</v>
      </c>
      <c r="Q738" s="110">
        <v>22.624812543898177</v>
      </c>
    </row>
    <row r="739" spans="15:17" x14ac:dyDescent="0.25">
      <c r="O739" s="109">
        <v>735</v>
      </c>
      <c r="P739" s="110">
        <v>45.683281389585787</v>
      </c>
      <c r="Q739" s="110">
        <v>37.592048384354243</v>
      </c>
    </row>
    <row r="740" spans="15:17" x14ac:dyDescent="0.25">
      <c r="O740" s="109">
        <v>736</v>
      </c>
      <c r="P740" s="110">
        <v>45.704958934120548</v>
      </c>
      <c r="Q740" s="110">
        <v>-16.173403002723461</v>
      </c>
    </row>
    <row r="741" spans="15:17" x14ac:dyDescent="0.25">
      <c r="O741" s="109">
        <v>737</v>
      </c>
      <c r="P741" s="110">
        <v>45.710526042941659</v>
      </c>
      <c r="Q741" s="110">
        <v>41.953081966116272</v>
      </c>
    </row>
    <row r="742" spans="15:17" x14ac:dyDescent="0.25">
      <c r="O742" s="109">
        <v>738</v>
      </c>
      <c r="P742" s="110">
        <v>45.713435094629716</v>
      </c>
      <c r="Q742" s="110">
        <v>27.971166682320895</v>
      </c>
    </row>
    <row r="743" spans="15:17" x14ac:dyDescent="0.25">
      <c r="O743" s="109">
        <v>739</v>
      </c>
      <c r="P743" s="110">
        <v>45.715183580733495</v>
      </c>
      <c r="Q743" s="110">
        <v>-10.718594066554594</v>
      </c>
    </row>
    <row r="744" spans="15:17" x14ac:dyDescent="0.25">
      <c r="O744" s="109">
        <v>740</v>
      </c>
      <c r="P744" s="110">
        <v>45.731850955915199</v>
      </c>
      <c r="Q744" s="110">
        <v>49.166053952053616</v>
      </c>
    </row>
    <row r="745" spans="15:17" x14ac:dyDescent="0.25">
      <c r="O745" s="109">
        <v>741</v>
      </c>
      <c r="P745" s="110">
        <v>45.79328388306547</v>
      </c>
      <c r="Q745" s="110">
        <v>8.645440297679043</v>
      </c>
    </row>
    <row r="746" spans="15:17" x14ac:dyDescent="0.25">
      <c r="O746" s="109">
        <v>742</v>
      </c>
      <c r="P746" s="110">
        <v>45.882475805855158</v>
      </c>
      <c r="Q746" s="110">
        <v>30.557531287521108</v>
      </c>
    </row>
    <row r="747" spans="15:17" x14ac:dyDescent="0.25">
      <c r="O747" s="109">
        <v>743</v>
      </c>
      <c r="P747" s="110">
        <v>45.915242938993835</v>
      </c>
      <c r="Q747" s="110">
        <v>43.307085835125818</v>
      </c>
    </row>
    <row r="748" spans="15:17" x14ac:dyDescent="0.25">
      <c r="O748" s="109">
        <v>744</v>
      </c>
      <c r="P748" s="110">
        <v>45.932236467710361</v>
      </c>
      <c r="Q748" s="110">
        <v>40.968262437927116</v>
      </c>
    </row>
    <row r="749" spans="15:17" x14ac:dyDescent="0.25">
      <c r="O749" s="109">
        <v>745</v>
      </c>
      <c r="P749" s="110">
        <v>46.000562478119114</v>
      </c>
      <c r="Q749" s="110">
        <v>29.33511665176588</v>
      </c>
    </row>
    <row r="750" spans="15:17" x14ac:dyDescent="0.25">
      <c r="O750" s="109">
        <v>746</v>
      </c>
      <c r="P750" s="110">
        <v>46.001906370678817</v>
      </c>
      <c r="Q750" s="110">
        <v>32.323460790742416</v>
      </c>
    </row>
    <row r="751" spans="15:17" x14ac:dyDescent="0.25">
      <c r="O751" s="109">
        <v>747</v>
      </c>
      <c r="P751" s="110">
        <v>46.012820459852193</v>
      </c>
      <c r="Q751" s="110">
        <v>11.691780192402879</v>
      </c>
    </row>
    <row r="752" spans="15:17" x14ac:dyDescent="0.25">
      <c r="O752" s="109">
        <v>748</v>
      </c>
      <c r="P752" s="110">
        <v>46.051508706381156</v>
      </c>
      <c r="Q752" s="110">
        <v>63.832932764478898</v>
      </c>
    </row>
    <row r="753" spans="15:17" x14ac:dyDescent="0.25">
      <c r="O753" s="109">
        <v>749</v>
      </c>
      <c r="P753" s="110">
        <v>46.064443416243741</v>
      </c>
      <c r="Q753" s="110">
        <v>-7.8836423626584882</v>
      </c>
    </row>
    <row r="754" spans="15:17" x14ac:dyDescent="0.25">
      <c r="O754" s="109">
        <v>750</v>
      </c>
      <c r="P754" s="110">
        <v>46.075597176114343</v>
      </c>
      <c r="Q754" s="110">
        <v>35.967470390355707</v>
      </c>
    </row>
    <row r="755" spans="15:17" x14ac:dyDescent="0.25">
      <c r="O755" s="109">
        <v>751</v>
      </c>
      <c r="P755" s="110">
        <v>46.084395326924898</v>
      </c>
      <c r="Q755" s="110">
        <v>20.87481254389817</v>
      </c>
    </row>
    <row r="756" spans="15:17" x14ac:dyDescent="0.25">
      <c r="O756" s="109">
        <v>752</v>
      </c>
      <c r="P756" s="110">
        <v>46.098775702877667</v>
      </c>
      <c r="Q756" s="110">
        <v>47.544760016868004</v>
      </c>
    </row>
    <row r="757" spans="15:17" x14ac:dyDescent="0.25">
      <c r="O757" s="109">
        <v>753</v>
      </c>
      <c r="P757" s="110">
        <v>46.177085904575037</v>
      </c>
      <c r="Q757" s="110">
        <v>10.411907428294775</v>
      </c>
    </row>
    <row r="758" spans="15:17" x14ac:dyDescent="0.25">
      <c r="O758" s="109">
        <v>754</v>
      </c>
      <c r="P758" s="110">
        <v>46.20347866616698</v>
      </c>
      <c r="Q758" s="110">
        <v>4.6170244474355524</v>
      </c>
    </row>
    <row r="759" spans="15:17" x14ac:dyDescent="0.25">
      <c r="O759" s="109">
        <v>755</v>
      </c>
      <c r="P759" s="110">
        <v>46.225575860593779</v>
      </c>
      <c r="Q759" s="110">
        <v>72.353149176334995</v>
      </c>
    </row>
    <row r="760" spans="15:17" x14ac:dyDescent="0.25">
      <c r="O760" s="109">
        <v>756</v>
      </c>
      <c r="P760" s="110">
        <v>46.231051124048975</v>
      </c>
      <c r="Q760" s="110">
        <v>8.5555672348948182</v>
      </c>
    </row>
    <row r="761" spans="15:17" x14ac:dyDescent="0.25">
      <c r="O761" s="109">
        <v>757</v>
      </c>
      <c r="P761" s="110">
        <v>46.336708474845004</v>
      </c>
      <c r="Q761" s="110">
        <v>4.1370244474355555</v>
      </c>
    </row>
    <row r="762" spans="15:17" x14ac:dyDescent="0.25">
      <c r="O762" s="109">
        <v>758</v>
      </c>
      <c r="P762" s="110">
        <v>46.364180145253123</v>
      </c>
      <c r="Q762" s="110">
        <v>60.689871587764387</v>
      </c>
    </row>
    <row r="763" spans="15:17" x14ac:dyDescent="0.25">
      <c r="O763" s="109">
        <v>759</v>
      </c>
      <c r="P763" s="110">
        <v>46.402309389256125</v>
      </c>
      <c r="Q763" s="110">
        <v>-2.0650775863762014</v>
      </c>
    </row>
    <row r="764" spans="15:17" x14ac:dyDescent="0.25">
      <c r="O764" s="109">
        <v>760</v>
      </c>
      <c r="P764" s="110">
        <v>46.433433257790178</v>
      </c>
      <c r="Q764" s="110">
        <v>17.458898774335349</v>
      </c>
    </row>
    <row r="765" spans="15:17" x14ac:dyDescent="0.25">
      <c r="O765" s="109">
        <v>761</v>
      </c>
      <c r="P765" s="110">
        <v>46.449533152331846</v>
      </c>
      <c r="Q765" s="110">
        <v>57.043426778384486</v>
      </c>
    </row>
    <row r="766" spans="15:17" x14ac:dyDescent="0.25">
      <c r="O766" s="109">
        <v>762</v>
      </c>
      <c r="P766" s="110">
        <v>46.459112333023661</v>
      </c>
      <c r="Q766" s="110">
        <v>0.97405210600921066</v>
      </c>
    </row>
    <row r="767" spans="15:17" x14ac:dyDescent="0.25">
      <c r="O767" s="109">
        <v>763</v>
      </c>
      <c r="P767" s="110">
        <v>46.508136461712397</v>
      </c>
      <c r="Q767" s="110">
        <v>52.94363336921279</v>
      </c>
    </row>
    <row r="768" spans="15:17" x14ac:dyDescent="0.25">
      <c r="O768" s="109">
        <v>764</v>
      </c>
      <c r="P768" s="110">
        <v>46.511563827077957</v>
      </c>
      <c r="Q768" s="110">
        <v>16.669866867828532</v>
      </c>
    </row>
    <row r="769" spans="15:17" x14ac:dyDescent="0.25">
      <c r="O769" s="109">
        <v>765</v>
      </c>
      <c r="P769" s="110">
        <v>46.529455350999534</v>
      </c>
      <c r="Q769" s="110">
        <v>42.165976775006463</v>
      </c>
    </row>
    <row r="770" spans="15:17" x14ac:dyDescent="0.25">
      <c r="O770" s="109">
        <v>766</v>
      </c>
      <c r="P770" s="110">
        <v>46.539417199407787</v>
      </c>
      <c r="Q770" s="110">
        <v>51.159239003277861</v>
      </c>
    </row>
    <row r="771" spans="15:17" x14ac:dyDescent="0.25">
      <c r="O771" s="109">
        <v>767</v>
      </c>
      <c r="P771" s="110">
        <v>46.562226482322153</v>
      </c>
      <c r="Q771" s="110">
        <v>60.837862726406996</v>
      </c>
    </row>
    <row r="772" spans="15:17" x14ac:dyDescent="0.25">
      <c r="O772" s="109">
        <v>768</v>
      </c>
      <c r="P772" s="110">
        <v>46.568751565968903</v>
      </c>
      <c r="Q772" s="110">
        <v>49.926437459948701</v>
      </c>
    </row>
    <row r="773" spans="15:17" x14ac:dyDescent="0.25">
      <c r="O773" s="109">
        <v>769</v>
      </c>
      <c r="P773" s="110">
        <v>46.569017619391467</v>
      </c>
      <c r="Q773" s="110">
        <v>22.064812543898174</v>
      </c>
    </row>
    <row r="774" spans="15:17" x14ac:dyDescent="0.25">
      <c r="O774" s="109">
        <v>770</v>
      </c>
      <c r="P774" s="110">
        <v>46.59764700878101</v>
      </c>
      <c r="Q774" s="110">
        <v>41.461159203651533</v>
      </c>
    </row>
    <row r="775" spans="15:17" x14ac:dyDescent="0.25">
      <c r="O775" s="109">
        <v>771</v>
      </c>
      <c r="P775" s="110">
        <v>46.615350222673506</v>
      </c>
      <c r="Q775" s="110">
        <v>48.147195377814327</v>
      </c>
    </row>
    <row r="776" spans="15:17" x14ac:dyDescent="0.25">
      <c r="O776" s="109">
        <v>772</v>
      </c>
      <c r="P776" s="110">
        <v>46.684284655148993</v>
      </c>
      <c r="Q776" s="110">
        <v>51.17908539955431</v>
      </c>
    </row>
    <row r="777" spans="15:17" x14ac:dyDescent="0.25">
      <c r="O777" s="109">
        <v>773</v>
      </c>
      <c r="P777" s="110">
        <v>46.79407212715266</v>
      </c>
      <c r="Q777" s="110">
        <v>35.762366412560851</v>
      </c>
    </row>
    <row r="778" spans="15:17" x14ac:dyDescent="0.25">
      <c r="O778" s="109">
        <v>774</v>
      </c>
      <c r="P778" s="110">
        <v>46.820402489734363</v>
      </c>
      <c r="Q778" s="110">
        <v>53.910998933870161</v>
      </c>
    </row>
    <row r="779" spans="15:17" x14ac:dyDescent="0.25">
      <c r="O779" s="109">
        <v>775</v>
      </c>
      <c r="P779" s="110">
        <v>46.82984248109107</v>
      </c>
      <c r="Q779" s="110">
        <v>5.4570244474355469</v>
      </c>
    </row>
    <row r="780" spans="15:17" x14ac:dyDescent="0.25">
      <c r="O780" s="109">
        <v>776</v>
      </c>
      <c r="P780" s="110">
        <v>46.841428622290273</v>
      </c>
      <c r="Q780" s="110">
        <v>49.314502704235423</v>
      </c>
    </row>
    <row r="781" spans="15:17" x14ac:dyDescent="0.25">
      <c r="O781" s="109">
        <v>777</v>
      </c>
      <c r="P781" s="110">
        <v>46.923752785008581</v>
      </c>
      <c r="Q781" s="110">
        <v>65.078527084907265</v>
      </c>
    </row>
    <row r="782" spans="15:17" x14ac:dyDescent="0.25">
      <c r="O782" s="109">
        <v>778</v>
      </c>
      <c r="P782" s="110">
        <v>46.931116941447804</v>
      </c>
      <c r="Q782" s="110">
        <v>57.881818038254522</v>
      </c>
    </row>
    <row r="783" spans="15:17" x14ac:dyDescent="0.25">
      <c r="O783" s="109">
        <v>779</v>
      </c>
      <c r="P783" s="110">
        <v>46.952066107388823</v>
      </c>
      <c r="Q783" s="110">
        <v>53.137992481779484</v>
      </c>
    </row>
    <row r="784" spans="15:17" x14ac:dyDescent="0.25">
      <c r="O784" s="109">
        <v>780</v>
      </c>
      <c r="P784" s="110">
        <v>47.000380781208491</v>
      </c>
      <c r="Q784" s="110">
        <v>40.580863299083106</v>
      </c>
    </row>
    <row r="785" spans="15:17" x14ac:dyDescent="0.25">
      <c r="O785" s="109">
        <v>781</v>
      </c>
      <c r="P785" s="110">
        <v>47.009439266436424</v>
      </c>
      <c r="Q785" s="110">
        <v>44.326030042242508</v>
      </c>
    </row>
    <row r="786" spans="15:17" x14ac:dyDescent="0.25">
      <c r="O786" s="109">
        <v>782</v>
      </c>
      <c r="P786" s="110">
        <v>47.074522750510049</v>
      </c>
      <c r="Q786" s="110">
        <v>55.928500890899649</v>
      </c>
    </row>
    <row r="787" spans="15:17" x14ac:dyDescent="0.25">
      <c r="O787" s="109">
        <v>783</v>
      </c>
      <c r="P787" s="110">
        <v>47.076338177693735</v>
      </c>
      <c r="Q787" s="110">
        <v>75.328543388130669</v>
      </c>
    </row>
    <row r="788" spans="15:17" x14ac:dyDescent="0.25">
      <c r="O788" s="109">
        <v>784</v>
      </c>
      <c r="P788" s="110">
        <v>47.081211369224633</v>
      </c>
      <c r="Q788" s="110">
        <v>39.18229016877676</v>
      </c>
    </row>
    <row r="789" spans="15:17" x14ac:dyDescent="0.25">
      <c r="O789" s="109">
        <v>785</v>
      </c>
      <c r="P789" s="110">
        <v>47.110883338332286</v>
      </c>
      <c r="Q789" s="110">
        <v>24.094812543898183</v>
      </c>
    </row>
    <row r="790" spans="15:17" x14ac:dyDescent="0.25">
      <c r="O790" s="109">
        <v>786</v>
      </c>
      <c r="P790" s="110">
        <v>47.176872019248265</v>
      </c>
      <c r="Q790" s="110">
        <v>60.037861084437971</v>
      </c>
    </row>
    <row r="791" spans="15:17" x14ac:dyDescent="0.25">
      <c r="O791" s="109">
        <v>787</v>
      </c>
      <c r="P791" s="110">
        <v>47.222980146403536</v>
      </c>
      <c r="Q791" s="110">
        <v>59.147373933876068</v>
      </c>
    </row>
    <row r="792" spans="15:17" x14ac:dyDescent="0.25">
      <c r="O792" s="109">
        <v>788</v>
      </c>
      <c r="P792" s="110">
        <v>47.22746549277872</v>
      </c>
      <c r="Q792" s="110">
        <v>80.672289685771801</v>
      </c>
    </row>
    <row r="793" spans="15:17" x14ac:dyDescent="0.25">
      <c r="O793" s="109">
        <v>789</v>
      </c>
      <c r="P793" s="110">
        <v>47.297141850192922</v>
      </c>
      <c r="Q793" s="110">
        <v>10.380659216154122</v>
      </c>
    </row>
    <row r="794" spans="15:17" x14ac:dyDescent="0.25">
      <c r="O794" s="109">
        <v>790</v>
      </c>
      <c r="P794" s="110">
        <v>47.448816470964083</v>
      </c>
      <c r="Q794" s="110">
        <v>63.041835959881226</v>
      </c>
    </row>
    <row r="795" spans="15:17" x14ac:dyDescent="0.25">
      <c r="O795" s="109">
        <v>791</v>
      </c>
      <c r="P795" s="110">
        <v>47.463488645648873</v>
      </c>
      <c r="Q795" s="110">
        <v>32.860232698497256</v>
      </c>
    </row>
    <row r="796" spans="15:17" x14ac:dyDescent="0.25">
      <c r="O796" s="109">
        <v>792</v>
      </c>
      <c r="P796" s="110">
        <v>47.46910083191225</v>
      </c>
      <c r="Q796" s="110">
        <v>59.461264006654858</v>
      </c>
    </row>
    <row r="797" spans="15:17" x14ac:dyDescent="0.25">
      <c r="O797" s="109">
        <v>793</v>
      </c>
      <c r="P797" s="110">
        <v>47.482276328481902</v>
      </c>
      <c r="Q797" s="110">
        <v>79.437618161186919</v>
      </c>
    </row>
    <row r="798" spans="15:17" x14ac:dyDescent="0.25">
      <c r="O798" s="109">
        <v>794</v>
      </c>
      <c r="P798" s="110">
        <v>47.515590678268246</v>
      </c>
      <c r="Q798" s="110">
        <v>50.872568715737216</v>
      </c>
    </row>
    <row r="799" spans="15:17" x14ac:dyDescent="0.25">
      <c r="O799" s="109">
        <v>795</v>
      </c>
      <c r="P799" s="110">
        <v>47.533996974385175</v>
      </c>
      <c r="Q799" s="110">
        <v>24.434812543898182</v>
      </c>
    </row>
    <row r="800" spans="15:17" x14ac:dyDescent="0.25">
      <c r="O800" s="109">
        <v>796</v>
      </c>
      <c r="P800" s="110">
        <v>47.538670327423688</v>
      </c>
      <c r="Q800" s="110">
        <v>2.0039482395629022</v>
      </c>
    </row>
    <row r="801" spans="15:17" x14ac:dyDescent="0.25">
      <c r="O801" s="109">
        <v>797</v>
      </c>
      <c r="P801" s="110">
        <v>47.558555689644741</v>
      </c>
      <c r="Q801" s="110">
        <v>76.291718551690479</v>
      </c>
    </row>
    <row r="802" spans="15:17" x14ac:dyDescent="0.25">
      <c r="O802" s="109">
        <v>798</v>
      </c>
      <c r="P802" s="110">
        <v>47.596331000535919</v>
      </c>
      <c r="Q802" s="110">
        <v>42.385795465406844</v>
      </c>
    </row>
    <row r="803" spans="15:17" x14ac:dyDescent="0.25">
      <c r="O803" s="109">
        <v>799</v>
      </c>
      <c r="P803" s="110">
        <v>47.610556259696146</v>
      </c>
      <c r="Q803" s="110">
        <v>66.812660359914247</v>
      </c>
    </row>
    <row r="804" spans="15:17" x14ac:dyDescent="0.25">
      <c r="O804" s="109">
        <v>800</v>
      </c>
      <c r="P804" s="110">
        <v>47.628022682902653</v>
      </c>
      <c r="Q804" s="110">
        <v>58.009584534224558</v>
      </c>
    </row>
    <row r="805" spans="15:17" x14ac:dyDescent="0.25">
      <c r="O805" s="109">
        <v>801</v>
      </c>
      <c r="P805" s="110">
        <v>47.628536017514385</v>
      </c>
      <c r="Q805" s="110">
        <v>44.391947565271181</v>
      </c>
    </row>
    <row r="806" spans="15:17" x14ac:dyDescent="0.25">
      <c r="O806" s="109">
        <v>802</v>
      </c>
      <c r="P806" s="110">
        <v>47.688440727980911</v>
      </c>
      <c r="Q806" s="110">
        <v>36.63702874413778</v>
      </c>
    </row>
    <row r="807" spans="15:17" x14ac:dyDescent="0.25">
      <c r="O807" s="109">
        <v>803</v>
      </c>
      <c r="P807" s="110">
        <v>47.803860991003496</v>
      </c>
      <c r="Q807" s="110">
        <v>41.518384816769256</v>
      </c>
    </row>
    <row r="808" spans="15:17" x14ac:dyDescent="0.25">
      <c r="O808" s="109">
        <v>804</v>
      </c>
      <c r="P808" s="110">
        <v>47.894400933811049</v>
      </c>
      <c r="Q808" s="110">
        <v>62.414936888490779</v>
      </c>
    </row>
    <row r="809" spans="15:17" x14ac:dyDescent="0.25">
      <c r="O809" s="109">
        <v>805</v>
      </c>
      <c r="P809" s="110">
        <v>47.919643586452864</v>
      </c>
      <c r="Q809" s="110">
        <v>59.663898662512821</v>
      </c>
    </row>
    <row r="810" spans="15:17" x14ac:dyDescent="0.25">
      <c r="O810" s="109">
        <v>806</v>
      </c>
      <c r="P810" s="110">
        <v>47.957335633161826</v>
      </c>
      <c r="Q810" s="110">
        <v>62.835705348305154</v>
      </c>
    </row>
    <row r="811" spans="15:17" x14ac:dyDescent="0.25">
      <c r="O811" s="109">
        <v>807</v>
      </c>
      <c r="P811" s="110">
        <v>47.963955114573594</v>
      </c>
      <c r="Q811" s="110">
        <v>26.720848244209549</v>
      </c>
    </row>
    <row r="812" spans="15:17" x14ac:dyDescent="0.25">
      <c r="O812" s="109">
        <v>808</v>
      </c>
      <c r="P812" s="110">
        <v>48.014566030470839</v>
      </c>
      <c r="Q812" s="110">
        <v>41.172249618911472</v>
      </c>
    </row>
    <row r="813" spans="15:17" x14ac:dyDescent="0.25">
      <c r="O813" s="109">
        <v>809</v>
      </c>
      <c r="P813" s="110">
        <v>48.023329967685534</v>
      </c>
      <c r="Q813" s="110">
        <v>41.323359690114856</v>
      </c>
    </row>
    <row r="814" spans="15:17" x14ac:dyDescent="0.25">
      <c r="O814" s="109">
        <v>810</v>
      </c>
      <c r="P814" s="110">
        <v>48.081060912000282</v>
      </c>
      <c r="Q814" s="110">
        <v>47.638703245190982</v>
      </c>
    </row>
    <row r="815" spans="15:17" x14ac:dyDescent="0.25">
      <c r="O815" s="109">
        <v>811</v>
      </c>
      <c r="P815" s="110">
        <v>48.224724556267958</v>
      </c>
      <c r="Q815" s="110">
        <v>56.342404997683118</v>
      </c>
    </row>
    <row r="816" spans="15:17" x14ac:dyDescent="0.25">
      <c r="O816" s="109">
        <v>812</v>
      </c>
      <c r="P816" s="110">
        <v>48.27198181081593</v>
      </c>
      <c r="Q816" s="110">
        <v>39.631926085599687</v>
      </c>
    </row>
    <row r="817" spans="15:17" x14ac:dyDescent="0.25">
      <c r="O817" s="109">
        <v>813</v>
      </c>
      <c r="P817" s="110">
        <v>48.274539816002637</v>
      </c>
      <c r="Q817" s="110">
        <v>-26.393961518399962</v>
      </c>
    </row>
    <row r="818" spans="15:17" x14ac:dyDescent="0.25">
      <c r="O818" s="109">
        <v>814</v>
      </c>
      <c r="P818" s="110">
        <v>48.292975811767121</v>
      </c>
      <c r="Q818" s="110">
        <v>17.945293990618023</v>
      </c>
    </row>
    <row r="819" spans="15:17" x14ac:dyDescent="0.25">
      <c r="O819" s="109">
        <v>815</v>
      </c>
      <c r="P819" s="110">
        <v>48.414945774566746</v>
      </c>
      <c r="Q819" s="110">
        <v>23.604812543898181</v>
      </c>
    </row>
    <row r="820" spans="15:17" x14ac:dyDescent="0.25">
      <c r="O820" s="109">
        <v>816</v>
      </c>
      <c r="P820" s="110">
        <v>48.597233157070448</v>
      </c>
      <c r="Q820" s="110">
        <v>54.148580805855758</v>
      </c>
    </row>
    <row r="821" spans="15:17" x14ac:dyDescent="0.25">
      <c r="O821" s="109">
        <v>817</v>
      </c>
      <c r="P821" s="110">
        <v>48.604367669771101</v>
      </c>
      <c r="Q821" s="110">
        <v>59.151187304414286</v>
      </c>
    </row>
    <row r="822" spans="15:17" x14ac:dyDescent="0.25">
      <c r="O822" s="109">
        <v>818</v>
      </c>
      <c r="P822" s="110">
        <v>48.623553280009702</v>
      </c>
      <c r="Q822" s="110">
        <v>54.806415282813404</v>
      </c>
    </row>
    <row r="823" spans="15:17" x14ac:dyDescent="0.25">
      <c r="O823" s="109">
        <v>819</v>
      </c>
      <c r="P823" s="110">
        <v>48.625416688515266</v>
      </c>
      <c r="Q823" s="110">
        <v>36.410960196009071</v>
      </c>
    </row>
    <row r="824" spans="15:17" x14ac:dyDescent="0.25">
      <c r="O824" s="109">
        <v>820</v>
      </c>
      <c r="P824" s="110">
        <v>48.721326179296973</v>
      </c>
      <c r="Q824" s="110">
        <v>-7.1119397904726611</v>
      </c>
    </row>
    <row r="825" spans="15:17" x14ac:dyDescent="0.25">
      <c r="O825" s="109">
        <v>821</v>
      </c>
      <c r="P825" s="110">
        <v>48.733402562733787</v>
      </c>
      <c r="Q825" s="110">
        <v>62.381662558590449</v>
      </c>
    </row>
    <row r="826" spans="15:17" x14ac:dyDescent="0.25">
      <c r="O826" s="109">
        <v>822</v>
      </c>
      <c r="P826" s="110">
        <v>48.788047719582707</v>
      </c>
      <c r="Q826" s="110">
        <v>26.639311265627299</v>
      </c>
    </row>
    <row r="827" spans="15:17" x14ac:dyDescent="0.25">
      <c r="O827" s="109">
        <v>823</v>
      </c>
      <c r="P827" s="110">
        <v>48.813810031993285</v>
      </c>
      <c r="Q827" s="110">
        <v>39.055366393944283</v>
      </c>
    </row>
    <row r="828" spans="15:17" x14ac:dyDescent="0.25">
      <c r="O828" s="109">
        <v>824</v>
      </c>
      <c r="P828" s="110">
        <v>48.884269710888013</v>
      </c>
      <c r="Q828" s="110">
        <v>51.790205031717846</v>
      </c>
    </row>
    <row r="829" spans="15:17" x14ac:dyDescent="0.25">
      <c r="O829" s="109">
        <v>825</v>
      </c>
      <c r="P829" s="110">
        <v>48.884380686562409</v>
      </c>
      <c r="Q829" s="110">
        <v>57.890987441282775</v>
      </c>
    </row>
    <row r="830" spans="15:17" x14ac:dyDescent="0.25">
      <c r="O830" s="109">
        <v>826</v>
      </c>
      <c r="P830" s="110">
        <v>48.942100234546217</v>
      </c>
      <c r="Q830" s="110">
        <v>41.29435411549273</v>
      </c>
    </row>
    <row r="831" spans="15:17" x14ac:dyDescent="0.25">
      <c r="O831" s="109">
        <v>827</v>
      </c>
      <c r="P831" s="110">
        <v>48.963394540642462</v>
      </c>
      <c r="Q831" s="110">
        <v>77.161081530060684</v>
      </c>
    </row>
    <row r="832" spans="15:17" x14ac:dyDescent="0.25">
      <c r="O832" s="109">
        <v>828</v>
      </c>
      <c r="P832" s="110">
        <v>49.003901448667406</v>
      </c>
      <c r="Q832" s="110">
        <v>3.8370244474355566</v>
      </c>
    </row>
    <row r="833" spans="15:17" x14ac:dyDescent="0.25">
      <c r="O833" s="109">
        <v>829</v>
      </c>
      <c r="P833" s="110">
        <v>49.063036928674201</v>
      </c>
      <c r="Q833" s="110">
        <v>-3.8410784552119033</v>
      </c>
    </row>
    <row r="834" spans="15:17" x14ac:dyDescent="0.25">
      <c r="O834" s="109">
        <v>830</v>
      </c>
      <c r="P834" s="110">
        <v>49.073601806623905</v>
      </c>
      <c r="Q834" s="110">
        <v>-1.7520076931778377</v>
      </c>
    </row>
    <row r="835" spans="15:17" x14ac:dyDescent="0.25">
      <c r="O835" s="109">
        <v>831</v>
      </c>
      <c r="P835" s="110">
        <v>49.076029884002175</v>
      </c>
      <c r="Q835" s="110">
        <v>19.24527835649717</v>
      </c>
    </row>
    <row r="836" spans="15:17" x14ac:dyDescent="0.25">
      <c r="O836" s="109">
        <v>832</v>
      </c>
      <c r="P836" s="110">
        <v>49.081909474407396</v>
      </c>
      <c r="Q836" s="110">
        <v>67.185789838595937</v>
      </c>
    </row>
    <row r="837" spans="15:17" x14ac:dyDescent="0.25">
      <c r="O837" s="109">
        <v>833</v>
      </c>
      <c r="P837" s="110">
        <v>49.146354766418092</v>
      </c>
      <c r="Q837" s="110">
        <v>35.801479680130072</v>
      </c>
    </row>
    <row r="838" spans="15:17" x14ac:dyDescent="0.25">
      <c r="O838" s="109">
        <v>834</v>
      </c>
      <c r="P838" s="110">
        <v>49.200381854005627</v>
      </c>
      <c r="Q838" s="110">
        <v>-8.4395783180814128</v>
      </c>
    </row>
    <row r="839" spans="15:17" x14ac:dyDescent="0.25">
      <c r="O839" s="109">
        <v>835</v>
      </c>
      <c r="P839" s="110">
        <v>49.339584255412213</v>
      </c>
      <c r="Q839" s="110">
        <v>0.80023594752635674</v>
      </c>
    </row>
    <row r="840" spans="15:17" x14ac:dyDescent="0.25">
      <c r="O840" s="109">
        <v>836</v>
      </c>
      <c r="P840" s="110">
        <v>49.480312004786413</v>
      </c>
      <c r="Q840" s="110">
        <v>5.3370244474355477</v>
      </c>
    </row>
    <row r="841" spans="15:17" x14ac:dyDescent="0.25">
      <c r="O841" s="109">
        <v>837</v>
      </c>
      <c r="P841" s="110">
        <v>49.485660061891572</v>
      </c>
      <c r="Q841" s="110">
        <v>72.783640844842594</v>
      </c>
    </row>
    <row r="842" spans="15:17" x14ac:dyDescent="0.25">
      <c r="O842" s="109">
        <v>838</v>
      </c>
      <c r="P842" s="110">
        <v>49.515334396816748</v>
      </c>
      <c r="Q842" s="110">
        <v>33.699150384235182</v>
      </c>
    </row>
    <row r="843" spans="15:17" x14ac:dyDescent="0.25">
      <c r="O843" s="109">
        <v>839</v>
      </c>
      <c r="P843" s="110">
        <v>49.516335912222843</v>
      </c>
      <c r="Q843" s="110">
        <v>60.707700580474068</v>
      </c>
    </row>
    <row r="844" spans="15:17" x14ac:dyDescent="0.25">
      <c r="O844" s="109">
        <v>840</v>
      </c>
      <c r="P844" s="110">
        <v>49.608509918509554</v>
      </c>
      <c r="Q844" s="110">
        <v>30.939937307591013</v>
      </c>
    </row>
    <row r="845" spans="15:17" x14ac:dyDescent="0.25">
      <c r="O845" s="109">
        <v>841</v>
      </c>
      <c r="P845" s="110">
        <v>49.623881694258422</v>
      </c>
      <c r="Q845" s="110">
        <v>6.057024447435543</v>
      </c>
    </row>
    <row r="846" spans="15:17" x14ac:dyDescent="0.25">
      <c r="O846" s="109">
        <v>842</v>
      </c>
      <c r="P846" s="110">
        <v>49.630608366728829</v>
      </c>
      <c r="Q846" s="110">
        <v>36.527012600119541</v>
      </c>
    </row>
    <row r="847" spans="15:17" x14ac:dyDescent="0.25">
      <c r="O847" s="109">
        <v>843</v>
      </c>
      <c r="P847" s="110">
        <v>49.644840801105566</v>
      </c>
      <c r="Q847" s="110">
        <v>57.310201898886724</v>
      </c>
    </row>
    <row r="848" spans="15:17" x14ac:dyDescent="0.25">
      <c r="O848" s="109">
        <v>844</v>
      </c>
      <c r="P848" s="110">
        <v>49.657432947719883</v>
      </c>
      <c r="Q848" s="110">
        <v>68.071493697556235</v>
      </c>
    </row>
    <row r="849" spans="15:17" x14ac:dyDescent="0.25">
      <c r="O849" s="109">
        <v>845</v>
      </c>
      <c r="P849" s="110">
        <v>49.667122697372747</v>
      </c>
      <c r="Q849" s="110">
        <v>68.095836975304763</v>
      </c>
    </row>
    <row r="850" spans="15:17" x14ac:dyDescent="0.25">
      <c r="O850" s="109">
        <v>846</v>
      </c>
      <c r="P850" s="110">
        <v>49.70919973723877</v>
      </c>
      <c r="Q850" s="110">
        <v>26.28457256476932</v>
      </c>
    </row>
    <row r="851" spans="15:17" x14ac:dyDescent="0.25">
      <c r="O851" s="109">
        <v>847</v>
      </c>
      <c r="P851" s="110">
        <v>49.715463985213255</v>
      </c>
      <c r="Q851" s="110">
        <v>-6.5501193621150371</v>
      </c>
    </row>
    <row r="852" spans="15:17" x14ac:dyDescent="0.25">
      <c r="O852" s="109">
        <v>848</v>
      </c>
      <c r="P852" s="110">
        <v>49.752989515589292</v>
      </c>
      <c r="Q852" s="110">
        <v>72.967069870407983</v>
      </c>
    </row>
    <row r="853" spans="15:17" x14ac:dyDescent="0.25">
      <c r="O853" s="109">
        <v>849</v>
      </c>
      <c r="P853" s="110">
        <v>49.777998700021136</v>
      </c>
      <c r="Q853" s="110">
        <v>13.087863098343778</v>
      </c>
    </row>
    <row r="854" spans="15:17" x14ac:dyDescent="0.25">
      <c r="O854" s="109">
        <v>850</v>
      </c>
      <c r="P854" s="110">
        <v>49.85519051860777</v>
      </c>
      <c r="Q854" s="110">
        <v>-1.7926897433057043</v>
      </c>
    </row>
    <row r="855" spans="15:17" x14ac:dyDescent="0.25">
      <c r="O855" s="109">
        <v>851</v>
      </c>
      <c r="P855" s="110">
        <v>49.856850209412258</v>
      </c>
      <c r="Q855" s="110">
        <v>34.987956178208776</v>
      </c>
    </row>
    <row r="856" spans="15:17" x14ac:dyDescent="0.25">
      <c r="O856" s="109">
        <v>852</v>
      </c>
      <c r="P856" s="110">
        <v>49.910436406794183</v>
      </c>
      <c r="Q856" s="110">
        <v>-46.643255759001619</v>
      </c>
    </row>
    <row r="857" spans="15:17" x14ac:dyDescent="0.25">
      <c r="O857" s="109">
        <v>853</v>
      </c>
      <c r="P857" s="110">
        <v>49.968250596506785</v>
      </c>
      <c r="Q857" s="110">
        <v>19.544812543898164</v>
      </c>
    </row>
    <row r="858" spans="15:17" x14ac:dyDescent="0.25">
      <c r="O858" s="109">
        <v>854</v>
      </c>
      <c r="P858" s="110">
        <v>49.974811199847849</v>
      </c>
      <c r="Q858" s="110">
        <v>77.355802761069043</v>
      </c>
    </row>
    <row r="859" spans="15:17" x14ac:dyDescent="0.25">
      <c r="O859" s="109">
        <v>855</v>
      </c>
      <c r="P859" s="110">
        <v>50.020341901979712</v>
      </c>
      <c r="Q859" s="110">
        <v>23.814812543898181</v>
      </c>
    </row>
    <row r="860" spans="15:17" x14ac:dyDescent="0.25">
      <c r="O860" s="109">
        <v>856</v>
      </c>
      <c r="P860" s="110">
        <v>50.044626800138026</v>
      </c>
      <c r="Q860" s="110">
        <v>67.7848890689055</v>
      </c>
    </row>
    <row r="861" spans="15:17" x14ac:dyDescent="0.25">
      <c r="O861" s="109">
        <v>857</v>
      </c>
      <c r="P861" s="110">
        <v>50.129787789433301</v>
      </c>
      <c r="Q861" s="110">
        <v>23.46481254389818</v>
      </c>
    </row>
    <row r="862" spans="15:17" x14ac:dyDescent="0.25">
      <c r="O862" s="109">
        <v>858</v>
      </c>
      <c r="P862" s="110">
        <v>50.163217289564578</v>
      </c>
      <c r="Q862" s="110">
        <v>60.875274980967347</v>
      </c>
    </row>
    <row r="863" spans="15:17" x14ac:dyDescent="0.25">
      <c r="O863" s="109">
        <v>859</v>
      </c>
      <c r="P863" s="110">
        <v>50.191037847089142</v>
      </c>
      <c r="Q863" s="110">
        <v>9.1527715447620714</v>
      </c>
    </row>
    <row r="864" spans="15:17" x14ac:dyDescent="0.25">
      <c r="O864" s="109">
        <v>860</v>
      </c>
      <c r="P864" s="110">
        <v>50.196233588429557</v>
      </c>
      <c r="Q864" s="110">
        <v>48.974757724811553</v>
      </c>
    </row>
    <row r="865" spans="15:17" x14ac:dyDescent="0.25">
      <c r="O865" s="109">
        <v>861</v>
      </c>
      <c r="P865" s="110">
        <v>50.36398701558366</v>
      </c>
      <c r="Q865" s="110">
        <v>54.302613487946438</v>
      </c>
    </row>
    <row r="866" spans="15:17" x14ac:dyDescent="0.25">
      <c r="O866" s="109">
        <v>862</v>
      </c>
      <c r="P866" s="110">
        <v>50.383225530460066</v>
      </c>
      <c r="Q866" s="110">
        <v>38.487742960241789</v>
      </c>
    </row>
    <row r="867" spans="15:17" x14ac:dyDescent="0.25">
      <c r="O867" s="109">
        <v>863</v>
      </c>
      <c r="P867" s="110">
        <v>50.477881771475552</v>
      </c>
      <c r="Q867" s="110">
        <v>43.411730484686061</v>
      </c>
    </row>
    <row r="868" spans="15:17" x14ac:dyDescent="0.25">
      <c r="O868" s="109">
        <v>864</v>
      </c>
      <c r="P868" s="110">
        <v>50.48746814188128</v>
      </c>
      <c r="Q868" s="110">
        <v>-6.5596124485059129</v>
      </c>
    </row>
    <row r="869" spans="15:17" x14ac:dyDescent="0.25">
      <c r="O869" s="109">
        <v>865</v>
      </c>
      <c r="P869" s="110">
        <v>50.496111707240765</v>
      </c>
      <c r="Q869" s="110">
        <v>55.44142550095053</v>
      </c>
    </row>
    <row r="870" spans="15:17" x14ac:dyDescent="0.25">
      <c r="O870" s="109">
        <v>866</v>
      </c>
      <c r="P870" s="110">
        <v>50.501116915908909</v>
      </c>
      <c r="Q870" s="110">
        <v>27.703436730837691</v>
      </c>
    </row>
    <row r="871" spans="15:17" x14ac:dyDescent="0.25">
      <c r="O871" s="109">
        <v>867</v>
      </c>
      <c r="P871" s="110">
        <v>50.512700741625842</v>
      </c>
      <c r="Q871" s="110">
        <v>53.854398276526027</v>
      </c>
    </row>
    <row r="872" spans="15:17" x14ac:dyDescent="0.25">
      <c r="O872" s="109">
        <v>868</v>
      </c>
      <c r="P872" s="110">
        <v>50.540413289775941</v>
      </c>
      <c r="Q872" s="110">
        <v>-16.868189915925107</v>
      </c>
    </row>
    <row r="873" spans="15:17" x14ac:dyDescent="0.25">
      <c r="O873" s="109">
        <v>869</v>
      </c>
      <c r="P873" s="110">
        <v>50.562777172466127</v>
      </c>
      <c r="Q873" s="110">
        <v>35.565871853319656</v>
      </c>
    </row>
    <row r="874" spans="15:17" x14ac:dyDescent="0.25">
      <c r="O874" s="109">
        <v>870</v>
      </c>
      <c r="P874" s="110">
        <v>50.630634020743017</v>
      </c>
      <c r="Q874" s="110">
        <v>49.024127260485685</v>
      </c>
    </row>
    <row r="875" spans="15:17" x14ac:dyDescent="0.25">
      <c r="O875" s="109">
        <v>871</v>
      </c>
      <c r="P875" s="110">
        <v>50.735784878156714</v>
      </c>
      <c r="Q875" s="110">
        <v>52.585624878107723</v>
      </c>
    </row>
    <row r="876" spans="15:17" x14ac:dyDescent="0.25">
      <c r="O876" s="109">
        <v>872</v>
      </c>
      <c r="P876" s="110">
        <v>50.795956663002109</v>
      </c>
      <c r="Q876" s="110">
        <v>61.915469100032162</v>
      </c>
    </row>
    <row r="877" spans="15:17" x14ac:dyDescent="0.25">
      <c r="O877" s="109">
        <v>873</v>
      </c>
      <c r="P877" s="110">
        <v>50.966403505725872</v>
      </c>
      <c r="Q877" s="110">
        <v>0.58279273640012974</v>
      </c>
    </row>
    <row r="878" spans="15:17" x14ac:dyDescent="0.25">
      <c r="O878" s="109">
        <v>874</v>
      </c>
      <c r="P878" s="110">
        <v>51.001165969687918</v>
      </c>
      <c r="Q878" s="110">
        <v>42.061124586026523</v>
      </c>
    </row>
    <row r="879" spans="15:17" x14ac:dyDescent="0.25">
      <c r="O879" s="109">
        <v>875</v>
      </c>
      <c r="P879" s="110">
        <v>51.008625204569867</v>
      </c>
      <c r="Q879" s="110">
        <v>24.024812543898182</v>
      </c>
    </row>
    <row r="880" spans="15:17" x14ac:dyDescent="0.25">
      <c r="O880" s="109">
        <v>876</v>
      </c>
      <c r="P880" s="110">
        <v>51.017327177274325</v>
      </c>
      <c r="Q880" s="110">
        <v>29.10858308669976</v>
      </c>
    </row>
    <row r="881" spans="15:17" x14ac:dyDescent="0.25">
      <c r="O881" s="109">
        <v>877</v>
      </c>
      <c r="P881" s="110">
        <v>51.026095968814197</v>
      </c>
      <c r="Q881" s="110">
        <v>66.725620591700277</v>
      </c>
    </row>
    <row r="882" spans="15:17" x14ac:dyDescent="0.25">
      <c r="O882" s="109">
        <v>878</v>
      </c>
      <c r="P882" s="110">
        <v>51.045717789239148</v>
      </c>
      <c r="Q882" s="110">
        <v>37.402202527571859</v>
      </c>
    </row>
    <row r="883" spans="15:17" x14ac:dyDescent="0.25">
      <c r="O883" s="109">
        <v>879</v>
      </c>
      <c r="P883" s="110">
        <v>51.052009230340403</v>
      </c>
      <c r="Q883" s="110">
        <v>15.825113470644055</v>
      </c>
    </row>
    <row r="884" spans="15:17" x14ac:dyDescent="0.25">
      <c r="O884" s="109">
        <v>880</v>
      </c>
      <c r="P884" s="110">
        <v>51.05278680588804</v>
      </c>
      <c r="Q884" s="110">
        <v>20.454812543898168</v>
      </c>
    </row>
    <row r="885" spans="15:17" x14ac:dyDescent="0.25">
      <c r="O885" s="109">
        <v>881</v>
      </c>
      <c r="P885" s="110">
        <v>51.058521183680263</v>
      </c>
      <c r="Q885" s="110">
        <v>21.854812543898174</v>
      </c>
    </row>
    <row r="886" spans="15:17" x14ac:dyDescent="0.25">
      <c r="O886" s="109">
        <v>882</v>
      </c>
      <c r="P886" s="110">
        <v>51.082096668604557</v>
      </c>
      <c r="Q886" s="110">
        <v>69.336183821487992</v>
      </c>
    </row>
    <row r="887" spans="15:17" x14ac:dyDescent="0.25">
      <c r="O887" s="109">
        <v>883</v>
      </c>
      <c r="P887" s="110">
        <v>51.090416142237764</v>
      </c>
      <c r="Q887" s="110">
        <v>70.025537944458321</v>
      </c>
    </row>
    <row r="888" spans="15:17" x14ac:dyDescent="0.25">
      <c r="O888" s="109">
        <v>884</v>
      </c>
      <c r="P888" s="110">
        <v>51.168478904006285</v>
      </c>
      <c r="Q888" s="110">
        <v>4.7970244474355512</v>
      </c>
    </row>
    <row r="889" spans="15:17" x14ac:dyDescent="0.25">
      <c r="O889" s="109">
        <v>885</v>
      </c>
      <c r="P889" s="110">
        <v>51.366256572723778</v>
      </c>
      <c r="Q889" s="110">
        <v>32.40443569875417</v>
      </c>
    </row>
    <row r="890" spans="15:17" x14ac:dyDescent="0.25">
      <c r="O890" s="109">
        <v>886</v>
      </c>
      <c r="P890" s="110">
        <v>51.400380127625297</v>
      </c>
      <c r="Q890" s="110">
        <v>35.573748357157854</v>
      </c>
    </row>
    <row r="891" spans="15:17" x14ac:dyDescent="0.25">
      <c r="O891" s="109">
        <v>887</v>
      </c>
      <c r="P891" s="110">
        <v>51.432022651052073</v>
      </c>
      <c r="Q891" s="110">
        <v>45.839885541398907</v>
      </c>
    </row>
    <row r="892" spans="15:17" x14ac:dyDescent="0.25">
      <c r="O892" s="109">
        <v>888</v>
      </c>
      <c r="P892" s="110">
        <v>51.511506440477518</v>
      </c>
      <c r="Q892" s="110">
        <v>52.349279698929891</v>
      </c>
    </row>
    <row r="893" spans="15:17" x14ac:dyDescent="0.25">
      <c r="O893" s="109">
        <v>889</v>
      </c>
      <c r="P893" s="110">
        <v>51.640225003100518</v>
      </c>
      <c r="Q893" s="110">
        <v>22.694812543898177</v>
      </c>
    </row>
    <row r="894" spans="15:17" x14ac:dyDescent="0.25">
      <c r="O894" s="109">
        <v>890</v>
      </c>
      <c r="P894" s="110">
        <v>51.659980939516096</v>
      </c>
      <c r="Q894" s="110">
        <v>62.424221051511132</v>
      </c>
    </row>
    <row r="895" spans="15:17" x14ac:dyDescent="0.25">
      <c r="O895" s="109">
        <v>891</v>
      </c>
      <c r="P895" s="110">
        <v>51.672305329791875</v>
      </c>
      <c r="Q895" s="110">
        <v>49.693568596398677</v>
      </c>
    </row>
    <row r="896" spans="15:17" x14ac:dyDescent="0.25">
      <c r="O896" s="109">
        <v>892</v>
      </c>
      <c r="P896" s="110">
        <v>51.787946934102003</v>
      </c>
      <c r="Q896" s="110">
        <v>2.9276523421412435</v>
      </c>
    </row>
    <row r="897" spans="15:17" x14ac:dyDescent="0.25">
      <c r="O897" s="109">
        <v>893</v>
      </c>
      <c r="P897" s="110">
        <v>51.901133961357552</v>
      </c>
      <c r="Q897" s="110">
        <v>4.5570244474355528</v>
      </c>
    </row>
    <row r="898" spans="15:17" x14ac:dyDescent="0.25">
      <c r="O898" s="109">
        <v>894</v>
      </c>
      <c r="P898" s="110">
        <v>52.060403771119823</v>
      </c>
      <c r="Q898" s="110">
        <v>10.211165841298827</v>
      </c>
    </row>
    <row r="899" spans="15:17" x14ac:dyDescent="0.25">
      <c r="O899" s="109">
        <v>895</v>
      </c>
      <c r="P899" s="110">
        <v>52.066236864179075</v>
      </c>
      <c r="Q899" s="110">
        <v>45.748571735215947</v>
      </c>
    </row>
    <row r="900" spans="15:17" x14ac:dyDescent="0.25">
      <c r="O900" s="109">
        <v>896</v>
      </c>
      <c r="P900" s="110">
        <v>52.079142912388512</v>
      </c>
      <c r="Q900" s="110">
        <v>51.146518342162992</v>
      </c>
    </row>
    <row r="901" spans="15:17" x14ac:dyDescent="0.25">
      <c r="O901" s="109">
        <v>897</v>
      </c>
      <c r="P901" s="110">
        <v>52.210698821715241</v>
      </c>
      <c r="Q901" s="110">
        <v>75.231055007964414</v>
      </c>
    </row>
    <row r="902" spans="15:17" x14ac:dyDescent="0.25">
      <c r="O902" s="109">
        <v>898</v>
      </c>
      <c r="P902" s="110">
        <v>52.250316839866166</v>
      </c>
      <c r="Q902" s="110">
        <v>32.085191361420961</v>
      </c>
    </row>
    <row r="903" spans="15:17" x14ac:dyDescent="0.25">
      <c r="O903" s="109">
        <v>899</v>
      </c>
      <c r="P903" s="110">
        <v>52.323043654071959</v>
      </c>
      <c r="Q903" s="110">
        <v>22.904812543898178</v>
      </c>
    </row>
    <row r="904" spans="15:17" x14ac:dyDescent="0.25">
      <c r="O904" s="109">
        <v>900</v>
      </c>
      <c r="P904" s="110">
        <v>52.342032013419512</v>
      </c>
      <c r="Q904" s="110">
        <v>45.256007699741858</v>
      </c>
    </row>
    <row r="905" spans="15:17" x14ac:dyDescent="0.25">
      <c r="O905" s="109">
        <v>901</v>
      </c>
      <c r="P905" s="110">
        <v>52.354709696207856</v>
      </c>
      <c r="Q905" s="110">
        <v>48.779981570074597</v>
      </c>
    </row>
    <row r="906" spans="15:17" x14ac:dyDescent="0.25">
      <c r="O906" s="109">
        <v>902</v>
      </c>
      <c r="P906" s="110">
        <v>52.38024142742853</v>
      </c>
      <c r="Q906" s="110">
        <v>51.195154836298244</v>
      </c>
    </row>
    <row r="907" spans="15:17" x14ac:dyDescent="0.25">
      <c r="O907" s="109">
        <v>903</v>
      </c>
      <c r="P907" s="110">
        <v>52.405761105943</v>
      </c>
      <c r="Q907" s="110">
        <v>54.371589407749092</v>
      </c>
    </row>
    <row r="908" spans="15:17" x14ac:dyDescent="0.25">
      <c r="O908" s="109">
        <v>904</v>
      </c>
      <c r="P908" s="110">
        <v>52.469810691902566</v>
      </c>
      <c r="Q908" s="110">
        <v>5.0370244474355497</v>
      </c>
    </row>
    <row r="909" spans="15:17" x14ac:dyDescent="0.25">
      <c r="O909" s="109">
        <v>905</v>
      </c>
      <c r="P909" s="110">
        <v>52.492877065140441</v>
      </c>
      <c r="Q909" s="110">
        <v>42.552014169806512</v>
      </c>
    </row>
    <row r="910" spans="15:17" x14ac:dyDescent="0.25">
      <c r="O910" s="109">
        <v>906</v>
      </c>
      <c r="P910" s="110">
        <v>52.555053346313699</v>
      </c>
      <c r="Q910" s="110">
        <v>22.204812543898175</v>
      </c>
    </row>
    <row r="911" spans="15:17" x14ac:dyDescent="0.25">
      <c r="O911" s="109">
        <v>907</v>
      </c>
      <c r="P911" s="110">
        <v>52.610186657671534</v>
      </c>
      <c r="Q911" s="110">
        <v>16.691840841087284</v>
      </c>
    </row>
    <row r="912" spans="15:17" x14ac:dyDescent="0.25">
      <c r="O912" s="109">
        <v>908</v>
      </c>
      <c r="P912" s="110">
        <v>52.660178095167112</v>
      </c>
      <c r="Q912" s="110">
        <v>28.875620208050371</v>
      </c>
    </row>
    <row r="913" spans="15:17" x14ac:dyDescent="0.25">
      <c r="O913" s="109">
        <v>909</v>
      </c>
      <c r="P913" s="110">
        <v>52.721585821368286</v>
      </c>
      <c r="Q913" s="110">
        <v>5.2170244474355485</v>
      </c>
    </row>
    <row r="914" spans="15:17" x14ac:dyDescent="0.25">
      <c r="O914" s="109">
        <v>910</v>
      </c>
      <c r="P914" s="110">
        <v>52.827387855299371</v>
      </c>
      <c r="Q914" s="110">
        <v>18.322760065808119</v>
      </c>
    </row>
    <row r="915" spans="15:17" x14ac:dyDescent="0.25">
      <c r="O915" s="109">
        <v>911</v>
      </c>
      <c r="P915" s="110">
        <v>52.856906653552173</v>
      </c>
      <c r="Q915" s="110">
        <v>46.330883544167214</v>
      </c>
    </row>
    <row r="916" spans="15:17" x14ac:dyDescent="0.25">
      <c r="O916" s="109">
        <v>912</v>
      </c>
      <c r="P916" s="110">
        <v>52.904826889173165</v>
      </c>
      <c r="Q916" s="110">
        <v>46.397938885051545</v>
      </c>
    </row>
    <row r="917" spans="15:17" x14ac:dyDescent="0.25">
      <c r="O917" s="109">
        <v>913</v>
      </c>
      <c r="P917" s="110">
        <v>53.032301267974816</v>
      </c>
      <c r="Q917" s="110">
        <v>65.200252295307308</v>
      </c>
    </row>
    <row r="918" spans="15:17" x14ac:dyDescent="0.25">
      <c r="O918" s="109">
        <v>914</v>
      </c>
      <c r="P918" s="110">
        <v>53.0388273995828</v>
      </c>
      <c r="Q918" s="110">
        <v>58.15497024036987</v>
      </c>
    </row>
    <row r="919" spans="15:17" x14ac:dyDescent="0.25">
      <c r="O919" s="109">
        <v>915</v>
      </c>
      <c r="P919" s="110">
        <v>53.11770783135119</v>
      </c>
      <c r="Q919" s="110">
        <v>-11.176879231813984</v>
      </c>
    </row>
    <row r="920" spans="15:17" x14ac:dyDescent="0.25">
      <c r="O920" s="109">
        <v>916</v>
      </c>
      <c r="P920" s="110">
        <v>53.129838871936542</v>
      </c>
      <c r="Q920" s="110">
        <v>43.280615654579037</v>
      </c>
    </row>
    <row r="921" spans="15:17" x14ac:dyDescent="0.25">
      <c r="O921" s="109">
        <v>917</v>
      </c>
      <c r="P921" s="110">
        <v>53.194701182947782</v>
      </c>
      <c r="Q921" s="110">
        <v>50.7355314554746</v>
      </c>
    </row>
    <row r="922" spans="15:17" x14ac:dyDescent="0.25">
      <c r="O922" s="109">
        <v>918</v>
      </c>
      <c r="P922" s="110">
        <v>53.201653846227735</v>
      </c>
      <c r="Q922" s="110">
        <v>2.15076556582612</v>
      </c>
    </row>
    <row r="923" spans="15:17" x14ac:dyDescent="0.25">
      <c r="O923" s="109">
        <v>919</v>
      </c>
      <c r="P923" s="110">
        <v>53.266700879576341</v>
      </c>
      <c r="Q923" s="110">
        <v>11.049107592167227</v>
      </c>
    </row>
    <row r="924" spans="15:17" x14ac:dyDescent="0.25">
      <c r="O924" s="109">
        <v>920</v>
      </c>
      <c r="P924" s="110">
        <v>53.344229579408776</v>
      </c>
      <c r="Q924" s="110">
        <v>34.192469139928576</v>
      </c>
    </row>
    <row r="925" spans="15:17" x14ac:dyDescent="0.25">
      <c r="O925" s="109">
        <v>921</v>
      </c>
      <c r="P925" s="110">
        <v>53.516518278892015</v>
      </c>
      <c r="Q925" s="110">
        <v>39.367503772622314</v>
      </c>
    </row>
    <row r="926" spans="15:17" x14ac:dyDescent="0.25">
      <c r="O926" s="109">
        <v>922</v>
      </c>
      <c r="P926" s="110">
        <v>53.520334445012217</v>
      </c>
      <c r="Q926" s="110">
        <v>45.440514977542762</v>
      </c>
    </row>
    <row r="927" spans="15:17" x14ac:dyDescent="0.25">
      <c r="O927" s="109">
        <v>923</v>
      </c>
      <c r="P927" s="110">
        <v>53.583887522796445</v>
      </c>
      <c r="Q927" s="110">
        <v>7.1453613013507091</v>
      </c>
    </row>
    <row r="928" spans="15:17" x14ac:dyDescent="0.25">
      <c r="O928" s="109">
        <v>924</v>
      </c>
      <c r="P928" s="110">
        <v>54.178360402689705</v>
      </c>
      <c r="Q928" s="110">
        <v>27.224482488237427</v>
      </c>
    </row>
    <row r="929" spans="15:17" x14ac:dyDescent="0.25">
      <c r="O929" s="109">
        <v>925</v>
      </c>
      <c r="P929" s="110">
        <v>54.208407227096977</v>
      </c>
      <c r="Q929" s="110">
        <v>27.681467521264789</v>
      </c>
    </row>
    <row r="930" spans="15:17" x14ac:dyDescent="0.25">
      <c r="O930" s="109">
        <v>926</v>
      </c>
      <c r="P930" s="110">
        <v>54.457167997175141</v>
      </c>
      <c r="Q930" s="110">
        <v>61.127451660429777</v>
      </c>
    </row>
    <row r="931" spans="15:17" x14ac:dyDescent="0.25">
      <c r="O931" s="109">
        <v>927</v>
      </c>
      <c r="P931" s="110">
        <v>54.660430951853037</v>
      </c>
      <c r="Q931" s="110">
        <v>13.809477068445693</v>
      </c>
    </row>
    <row r="932" spans="15:17" x14ac:dyDescent="0.25">
      <c r="O932" s="109">
        <v>928</v>
      </c>
      <c r="P932" s="110">
        <v>54.68928232506827</v>
      </c>
      <c r="Q932" s="110">
        <v>40.490431227688397</v>
      </c>
    </row>
    <row r="933" spans="15:17" x14ac:dyDescent="0.25">
      <c r="O933" s="109">
        <v>929</v>
      </c>
      <c r="P933" s="110">
        <v>54.7884070678451</v>
      </c>
      <c r="Q933" s="110">
        <v>38.814378600711166</v>
      </c>
    </row>
    <row r="934" spans="15:17" x14ac:dyDescent="0.25">
      <c r="O934" s="109">
        <v>930</v>
      </c>
      <c r="P934" s="110">
        <v>54.872441835511701</v>
      </c>
      <c r="Q934" s="110">
        <v>49.267656835471804</v>
      </c>
    </row>
    <row r="935" spans="15:17" x14ac:dyDescent="0.25">
      <c r="O935" s="109">
        <v>931</v>
      </c>
      <c r="P935" s="110">
        <v>54.944252609255471</v>
      </c>
      <c r="Q935" s="110">
        <v>57.811649460143222</v>
      </c>
    </row>
    <row r="936" spans="15:17" x14ac:dyDescent="0.25">
      <c r="O936" s="109">
        <v>932</v>
      </c>
      <c r="P936" s="110">
        <v>55.06246835999535</v>
      </c>
      <c r="Q936" s="110">
        <v>13.521459787509912</v>
      </c>
    </row>
    <row r="937" spans="15:17" x14ac:dyDescent="0.25">
      <c r="O937" s="109">
        <v>933</v>
      </c>
      <c r="P937" s="110">
        <v>55.179473072722537</v>
      </c>
      <c r="Q937" s="110">
        <v>61.672116339493343</v>
      </c>
    </row>
    <row r="938" spans="15:17" x14ac:dyDescent="0.25">
      <c r="O938" s="109">
        <v>934</v>
      </c>
      <c r="P938" s="110">
        <v>55.368783262434675</v>
      </c>
      <c r="Q938" s="110">
        <v>50.236193618222011</v>
      </c>
    </row>
    <row r="939" spans="15:17" x14ac:dyDescent="0.25">
      <c r="O939" s="109">
        <v>935</v>
      </c>
      <c r="P939" s="110">
        <v>55.505792377999157</v>
      </c>
      <c r="Q939" s="110">
        <v>62.52700476063297</v>
      </c>
    </row>
    <row r="940" spans="15:17" x14ac:dyDescent="0.25">
      <c r="O940" s="109">
        <v>936</v>
      </c>
      <c r="P940" s="110">
        <v>55.521667042389247</v>
      </c>
      <c r="Q940" s="110">
        <v>32.850130947080949</v>
      </c>
    </row>
    <row r="941" spans="15:17" x14ac:dyDescent="0.25">
      <c r="O941" s="109">
        <v>937</v>
      </c>
      <c r="P941" s="110">
        <v>55.661181716978689</v>
      </c>
      <c r="Q941" s="110">
        <v>38.067514411160325</v>
      </c>
    </row>
    <row r="942" spans="15:17" x14ac:dyDescent="0.25">
      <c r="O942" s="109">
        <v>938</v>
      </c>
      <c r="P942" s="110">
        <v>55.760547844518996</v>
      </c>
      <c r="Q942" s="110">
        <v>60.498022131123122</v>
      </c>
    </row>
    <row r="943" spans="15:17" x14ac:dyDescent="0.25">
      <c r="O943" s="109">
        <v>939</v>
      </c>
      <c r="P943" s="110">
        <v>55.775238174586249</v>
      </c>
      <c r="Q943" s="110">
        <v>49.626273845846107</v>
      </c>
    </row>
    <row r="944" spans="15:17" x14ac:dyDescent="0.25">
      <c r="O944" s="109">
        <v>940</v>
      </c>
      <c r="P944" s="110">
        <v>55.83223913073563</v>
      </c>
      <c r="Q944" s="110">
        <v>0.73485941275717792</v>
      </c>
    </row>
    <row r="945" spans="15:17" x14ac:dyDescent="0.25">
      <c r="O945" s="109">
        <v>941</v>
      </c>
      <c r="P945" s="110">
        <v>55.84308638916449</v>
      </c>
      <c r="Q945" s="110">
        <v>66.214674296784153</v>
      </c>
    </row>
    <row r="946" spans="15:17" x14ac:dyDescent="0.25">
      <c r="O946" s="109">
        <v>942</v>
      </c>
      <c r="P946" s="110">
        <v>55.953941339363766</v>
      </c>
      <c r="Q946" s="110">
        <v>13.416800231159897</v>
      </c>
    </row>
    <row r="947" spans="15:17" x14ac:dyDescent="0.25">
      <c r="O947" s="109">
        <v>943</v>
      </c>
      <c r="P947" s="110">
        <v>56.072516906866731</v>
      </c>
      <c r="Q947" s="110">
        <v>35.723481557517665</v>
      </c>
    </row>
    <row r="948" spans="15:17" x14ac:dyDescent="0.25">
      <c r="O948" s="109">
        <v>944</v>
      </c>
      <c r="P948" s="110">
        <v>56.25025304129607</v>
      </c>
      <c r="Q948" s="110">
        <v>58.592927172408366</v>
      </c>
    </row>
    <row r="949" spans="15:17" x14ac:dyDescent="0.25">
      <c r="O949" s="109">
        <v>945</v>
      </c>
      <c r="P949" s="110">
        <v>56.881022204029001</v>
      </c>
      <c r="Q949" s="110">
        <v>23.744812543898181</v>
      </c>
    </row>
    <row r="950" spans="15:17" x14ac:dyDescent="0.25">
      <c r="O950" s="109">
        <v>946</v>
      </c>
      <c r="P950" s="110">
        <v>56.895001392350522</v>
      </c>
      <c r="Q950" s="110">
        <v>26.146400943624602</v>
      </c>
    </row>
    <row r="951" spans="15:17" x14ac:dyDescent="0.25">
      <c r="O951" s="109">
        <v>947</v>
      </c>
      <c r="P951" s="110">
        <v>56.952758172395562</v>
      </c>
      <c r="Q951" s="110">
        <v>47.51934431823431</v>
      </c>
    </row>
    <row r="952" spans="15:17" x14ac:dyDescent="0.25">
      <c r="O952" s="109">
        <v>948</v>
      </c>
      <c r="P952" s="110">
        <v>57.092671279191848</v>
      </c>
      <c r="Q952" s="110">
        <v>-10.694760693743113</v>
      </c>
    </row>
    <row r="953" spans="15:17" x14ac:dyDescent="0.25">
      <c r="O953" s="109">
        <v>949</v>
      </c>
      <c r="P953" s="110">
        <v>57.116302619301791</v>
      </c>
      <c r="Q953" s="110">
        <v>7.6259830778317124</v>
      </c>
    </row>
    <row r="954" spans="15:17" x14ac:dyDescent="0.25">
      <c r="O954" s="109">
        <v>950</v>
      </c>
      <c r="P954" s="110">
        <v>57.13693324516872</v>
      </c>
      <c r="Q954" s="110">
        <v>16.553482010015067</v>
      </c>
    </row>
    <row r="955" spans="15:17" x14ac:dyDescent="0.25">
      <c r="O955" s="109">
        <v>951</v>
      </c>
      <c r="P955" s="110">
        <v>57.141568297112784</v>
      </c>
      <c r="Q955" s="110">
        <v>22.414812543898176</v>
      </c>
    </row>
    <row r="956" spans="15:17" x14ac:dyDescent="0.25">
      <c r="O956" s="109">
        <v>952</v>
      </c>
      <c r="P956" s="110">
        <v>57.183124911553755</v>
      </c>
      <c r="Q956" s="110">
        <v>7.1216698315051001</v>
      </c>
    </row>
    <row r="957" spans="15:17" x14ac:dyDescent="0.25">
      <c r="O957" s="109">
        <v>953</v>
      </c>
      <c r="P957" s="110">
        <v>57.301278485098642</v>
      </c>
      <c r="Q957" s="110">
        <v>36.603468883136458</v>
      </c>
    </row>
    <row r="958" spans="15:17" x14ac:dyDescent="0.25">
      <c r="O958" s="109">
        <v>954</v>
      </c>
      <c r="P958" s="110">
        <v>57.358459829796608</v>
      </c>
      <c r="Q958" s="110">
        <v>36.400624491563974</v>
      </c>
    </row>
    <row r="959" spans="15:17" x14ac:dyDescent="0.25">
      <c r="O959" s="109">
        <v>955</v>
      </c>
      <c r="P959" s="110">
        <v>57.406666211805891</v>
      </c>
      <c r="Q959" s="110">
        <v>10.89102780717351</v>
      </c>
    </row>
    <row r="960" spans="15:17" x14ac:dyDescent="0.25">
      <c r="O960" s="109">
        <v>956</v>
      </c>
      <c r="P960" s="110">
        <v>57.483007557429843</v>
      </c>
      <c r="Q960" s="110">
        <v>29.494218838946043</v>
      </c>
    </row>
    <row r="961" spans="15:17" x14ac:dyDescent="0.25">
      <c r="O961" s="109">
        <v>957</v>
      </c>
      <c r="P961" s="110">
        <v>57.608838175302587</v>
      </c>
      <c r="Q961" s="110">
        <v>46.170451246521367</v>
      </c>
    </row>
    <row r="962" spans="15:17" x14ac:dyDescent="0.25">
      <c r="O962" s="109">
        <v>958</v>
      </c>
      <c r="P962" s="110">
        <v>57.730577727797694</v>
      </c>
      <c r="Q962" s="110">
        <v>21.504812543898172</v>
      </c>
    </row>
    <row r="963" spans="15:17" x14ac:dyDescent="0.25">
      <c r="O963" s="109">
        <v>959</v>
      </c>
      <c r="P963" s="110">
        <v>57.776035701938603</v>
      </c>
      <c r="Q963" s="110">
        <v>40.06870418942097</v>
      </c>
    </row>
    <row r="964" spans="15:17" x14ac:dyDescent="0.25">
      <c r="O964" s="109">
        <v>960</v>
      </c>
      <c r="P964" s="110">
        <v>57.879517752321476</v>
      </c>
      <c r="Q964" s="110">
        <v>72.653101000033232</v>
      </c>
    </row>
    <row r="965" spans="15:17" x14ac:dyDescent="0.25">
      <c r="O965" s="109">
        <v>961</v>
      </c>
      <c r="P965" s="110">
        <v>58.009962811417751</v>
      </c>
      <c r="Q965" s="110">
        <v>-1.7227550712639683</v>
      </c>
    </row>
    <row r="966" spans="15:17" x14ac:dyDescent="0.25">
      <c r="O966" s="109">
        <v>962</v>
      </c>
      <c r="P966" s="110">
        <v>58.115267824198874</v>
      </c>
      <c r="Q966" s="110">
        <v>73.593925124689349</v>
      </c>
    </row>
    <row r="967" spans="15:17" x14ac:dyDescent="0.25">
      <c r="O967" s="109">
        <v>963</v>
      </c>
      <c r="P967" s="110">
        <v>58.124384718598584</v>
      </c>
      <c r="Q967" s="110">
        <v>-4.5081151822404522</v>
      </c>
    </row>
    <row r="968" spans="15:17" x14ac:dyDescent="0.25">
      <c r="O968" s="109">
        <v>964</v>
      </c>
      <c r="P968" s="110">
        <v>58.197704656394279</v>
      </c>
      <c r="Q968" s="110">
        <v>39.341850189995597</v>
      </c>
    </row>
    <row r="969" spans="15:17" x14ac:dyDescent="0.25">
      <c r="O969" s="109">
        <v>965</v>
      </c>
      <c r="P969" s="110">
        <v>58.456878092628159</v>
      </c>
      <c r="Q969" s="110">
        <v>47.147883036366601</v>
      </c>
    </row>
    <row r="970" spans="15:17" x14ac:dyDescent="0.25">
      <c r="O970" s="109">
        <v>966</v>
      </c>
      <c r="P970" s="110">
        <v>58.703705608026851</v>
      </c>
      <c r="Q970" s="110">
        <v>55.05803738461924</v>
      </c>
    </row>
    <row r="971" spans="15:17" x14ac:dyDescent="0.25">
      <c r="O971" s="109">
        <v>967</v>
      </c>
      <c r="P971" s="110">
        <v>58.969470926150066</v>
      </c>
      <c r="Q971" s="110">
        <v>56.044364452879364</v>
      </c>
    </row>
    <row r="972" spans="15:17" x14ac:dyDescent="0.25">
      <c r="O972" s="109">
        <v>968</v>
      </c>
      <c r="P972" s="110">
        <v>59.173536656114344</v>
      </c>
      <c r="Q972" s="110">
        <v>-36.478317051148842</v>
      </c>
    </row>
    <row r="973" spans="15:17" x14ac:dyDescent="0.25">
      <c r="O973" s="109">
        <v>969</v>
      </c>
      <c r="P973" s="110">
        <v>59.205920426091403</v>
      </c>
      <c r="Q973" s="110">
        <v>-7.1330634371398318</v>
      </c>
    </row>
    <row r="974" spans="15:17" x14ac:dyDescent="0.25">
      <c r="O974" s="109">
        <v>970</v>
      </c>
      <c r="P974" s="110">
        <v>59.22384199470816</v>
      </c>
      <c r="Q974" s="110">
        <v>60.803279174732737</v>
      </c>
    </row>
    <row r="975" spans="15:17" x14ac:dyDescent="0.25">
      <c r="O975" s="109">
        <v>971</v>
      </c>
      <c r="P975" s="110">
        <v>59.279981864413742</v>
      </c>
      <c r="Q975" s="110">
        <v>48.829339218188665</v>
      </c>
    </row>
    <row r="976" spans="15:17" x14ac:dyDescent="0.25">
      <c r="O976" s="109">
        <v>972</v>
      </c>
      <c r="P976" s="110">
        <v>59.579561461838992</v>
      </c>
      <c r="Q976" s="110">
        <v>65.972175054358672</v>
      </c>
    </row>
    <row r="977" spans="15:17" x14ac:dyDescent="0.25">
      <c r="O977" s="109">
        <v>973</v>
      </c>
      <c r="P977" s="110">
        <v>59.819191589660456</v>
      </c>
      <c r="Q977" s="110">
        <v>47.407614427603612</v>
      </c>
    </row>
    <row r="978" spans="15:17" x14ac:dyDescent="0.25">
      <c r="O978" s="109">
        <v>974</v>
      </c>
      <c r="P978" s="110">
        <v>59.949744605527201</v>
      </c>
      <c r="Q978" s="110">
        <v>39.112679984539426</v>
      </c>
    </row>
    <row r="979" spans="15:17" x14ac:dyDescent="0.25">
      <c r="O979" s="109">
        <v>975</v>
      </c>
      <c r="P979" s="110">
        <v>60.234045200183395</v>
      </c>
      <c r="Q979" s="110">
        <v>19.894812543898166</v>
      </c>
    </row>
    <row r="980" spans="15:17" x14ac:dyDescent="0.25">
      <c r="O980" s="109">
        <v>976</v>
      </c>
      <c r="P980" s="110">
        <v>60.438133202823593</v>
      </c>
      <c r="Q980" s="110">
        <v>48.35373701051752</v>
      </c>
    </row>
    <row r="981" spans="15:17" x14ac:dyDescent="0.25">
      <c r="O981" s="109">
        <v>977</v>
      </c>
      <c r="P981" s="110">
        <v>60.503744706368877</v>
      </c>
      <c r="Q981" s="110">
        <v>60.107443688494889</v>
      </c>
    </row>
    <row r="982" spans="15:17" x14ac:dyDescent="0.25">
      <c r="O982" s="109">
        <v>978</v>
      </c>
      <c r="P982" s="110">
        <v>60.725771164157763</v>
      </c>
      <c r="Q982" s="110">
        <v>10.83580401341694</v>
      </c>
    </row>
    <row r="983" spans="15:17" x14ac:dyDescent="0.25">
      <c r="O983" s="109">
        <v>979</v>
      </c>
      <c r="P983" s="110">
        <v>60.853424240496395</v>
      </c>
      <c r="Q983" s="110">
        <v>53.000519071426936</v>
      </c>
    </row>
    <row r="984" spans="15:17" x14ac:dyDescent="0.25">
      <c r="O984" s="109">
        <v>980</v>
      </c>
      <c r="P984" s="110">
        <v>61.070417550100466</v>
      </c>
      <c r="Q984" s="110">
        <v>78.350491494070496</v>
      </c>
    </row>
    <row r="985" spans="15:17" x14ac:dyDescent="0.25">
      <c r="O985" s="109">
        <v>981</v>
      </c>
      <c r="P985" s="110">
        <v>61.091455708226654</v>
      </c>
      <c r="Q985" s="110">
        <v>36.973637748185318</v>
      </c>
    </row>
    <row r="986" spans="15:17" x14ac:dyDescent="0.25">
      <c r="O986" s="109">
        <v>982</v>
      </c>
      <c r="P986" s="110">
        <v>61.387843020455918</v>
      </c>
      <c r="Q986" s="110">
        <v>82.610898308944215</v>
      </c>
    </row>
    <row r="987" spans="15:17" x14ac:dyDescent="0.25">
      <c r="O987" s="109">
        <v>983</v>
      </c>
      <c r="P987" s="110">
        <v>61.502839890146852</v>
      </c>
      <c r="Q987" s="110">
        <v>36.502601933790196</v>
      </c>
    </row>
    <row r="988" spans="15:17" x14ac:dyDescent="0.25">
      <c r="O988" s="109">
        <v>984</v>
      </c>
      <c r="P988" s="110">
        <v>61.653845078342535</v>
      </c>
      <c r="Q988" s="110">
        <v>59.409641658572298</v>
      </c>
    </row>
    <row r="989" spans="15:17" x14ac:dyDescent="0.25">
      <c r="O989" s="109">
        <v>985</v>
      </c>
      <c r="P989" s="110">
        <v>62.127991590262745</v>
      </c>
      <c r="Q989" s="110">
        <v>28.1723087995748</v>
      </c>
    </row>
    <row r="990" spans="15:17" x14ac:dyDescent="0.25">
      <c r="O990" s="109">
        <v>986</v>
      </c>
      <c r="P990" s="110">
        <v>62.28858041038557</v>
      </c>
      <c r="Q990" s="110">
        <v>37.539139015139263</v>
      </c>
    </row>
    <row r="991" spans="15:17" x14ac:dyDescent="0.25">
      <c r="O991" s="109">
        <v>987</v>
      </c>
      <c r="P991" s="110">
        <v>62.572444114278568</v>
      </c>
      <c r="Q991" s="110">
        <v>61.211385731050306</v>
      </c>
    </row>
    <row r="992" spans="15:17" x14ac:dyDescent="0.25">
      <c r="O992" s="109">
        <v>988</v>
      </c>
      <c r="P992" s="110">
        <v>62.91015111772397</v>
      </c>
      <c r="Q992" s="110">
        <v>31.897866090193947</v>
      </c>
    </row>
    <row r="993" spans="15:17" x14ac:dyDescent="0.25">
      <c r="O993" s="109">
        <v>989</v>
      </c>
      <c r="P993" s="110">
        <v>63.046740886038975</v>
      </c>
      <c r="Q993" s="110">
        <v>-41.990434996848649</v>
      </c>
    </row>
    <row r="994" spans="15:17" x14ac:dyDescent="0.25">
      <c r="O994" s="109">
        <v>990</v>
      </c>
      <c r="P994" s="110">
        <v>63.807962596435104</v>
      </c>
      <c r="Q994" s="110">
        <v>24.374812543898184</v>
      </c>
    </row>
    <row r="995" spans="15:17" x14ac:dyDescent="0.25">
      <c r="O995" s="109">
        <v>991</v>
      </c>
      <c r="P995" s="110">
        <v>64.839633874328072</v>
      </c>
      <c r="Q995" s="110">
        <v>28.054126497111668</v>
      </c>
    </row>
    <row r="996" spans="15:17" x14ac:dyDescent="0.25">
      <c r="O996" s="109">
        <v>992</v>
      </c>
      <c r="P996" s="110">
        <v>66.935580005653364</v>
      </c>
      <c r="Q996" s="110">
        <v>9.6929998248146951</v>
      </c>
    </row>
    <row r="997" spans="15:17" x14ac:dyDescent="0.25">
      <c r="O997" s="109">
        <v>993</v>
      </c>
      <c r="P997" s="110">
        <v>67.005630918961174</v>
      </c>
      <c r="Q997" s="110">
        <v>30.779011338922007</v>
      </c>
    </row>
    <row r="998" spans="15:17" x14ac:dyDescent="0.25">
      <c r="O998" s="109">
        <v>994</v>
      </c>
      <c r="P998" s="110">
        <v>67.379003885433804</v>
      </c>
      <c r="Q998" s="110">
        <v>36.052168864567022</v>
      </c>
    </row>
    <row r="999" spans="15:17" x14ac:dyDescent="0.25">
      <c r="O999" s="109">
        <v>995</v>
      </c>
      <c r="P999" s="110">
        <v>67.98553764509235</v>
      </c>
      <c r="Q999" s="110">
        <v>68.876096996459125</v>
      </c>
    </row>
    <row r="1000" spans="15:17" x14ac:dyDescent="0.25">
      <c r="O1000" s="109">
        <v>996</v>
      </c>
      <c r="P1000" s="110">
        <v>69.135761299552627</v>
      </c>
      <c r="Q1000" s="110">
        <v>-28.93667306934325</v>
      </c>
    </row>
    <row r="1001" spans="15:17" x14ac:dyDescent="0.25">
      <c r="O1001" s="109">
        <v>997</v>
      </c>
      <c r="P1001" s="110">
        <v>70.987215389956688</v>
      </c>
      <c r="Q1001" s="110">
        <v>49.582511762349085</v>
      </c>
    </row>
    <row r="1002" spans="15:17" x14ac:dyDescent="0.25">
      <c r="O1002" s="109">
        <v>998</v>
      </c>
      <c r="P1002" s="110">
        <v>71.238406489376459</v>
      </c>
      <c r="Q1002" s="110">
        <v>10.128671392300973</v>
      </c>
    </row>
    <row r="1003" spans="15:17" x14ac:dyDescent="0.25">
      <c r="O1003" s="109">
        <v>999</v>
      </c>
      <c r="P1003" s="110">
        <v>71.711000940694277</v>
      </c>
      <c r="Q1003" s="110">
        <v>17.331756119503776</v>
      </c>
    </row>
    <row r="1004" spans="15:17" x14ac:dyDescent="0.25">
      <c r="O1004" s="109">
        <v>1000</v>
      </c>
      <c r="P1004" s="110">
        <v>73.16645585963353</v>
      </c>
      <c r="Q1004" s="110">
        <v>76.998161171107455</v>
      </c>
    </row>
  </sheetData>
  <mergeCells count="1">
    <mergeCell ref="B4:J4"/>
  </mergeCells>
  <hyperlinks>
    <hyperlink ref="N1" location="'Navigation &amp; Instructions'!A1" display="Navigation" xr:uid="{96BCB7E1-3E9A-4A2F-BC47-68EBC12EEB2F}"/>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1A4BAC-2FEC-4759-8512-AB809C03D530}">
  <dimension ref="B2"/>
  <sheetViews>
    <sheetView workbookViewId="0">
      <selection activeCell="F34" sqref="F34"/>
    </sheetView>
  </sheetViews>
  <sheetFormatPr defaultRowHeight="13.2" x14ac:dyDescent="0.25"/>
  <sheetData>
    <row r="2" spans="2:2" ht="18" x14ac:dyDescent="0.35">
      <c r="B2" s="106" t="s">
        <v>318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5EFE01-86DB-4DFE-8054-D11E516D1D66}">
  <dimension ref="A1:B23"/>
  <sheetViews>
    <sheetView workbookViewId="0">
      <selection activeCell="C17" sqref="C17"/>
    </sheetView>
  </sheetViews>
  <sheetFormatPr defaultColWidth="8.88671875" defaultRowHeight="15.6" x14ac:dyDescent="0.3"/>
  <cols>
    <col min="1" max="1" width="43.5546875" style="17" customWidth="1"/>
    <col min="2" max="2" width="28.6640625" style="17" customWidth="1"/>
    <col min="3" max="16384" width="8.88671875" style="17"/>
  </cols>
  <sheetData>
    <row r="1" spans="1:2" ht="17.399999999999999" x14ac:dyDescent="0.3">
      <c r="A1" s="15" t="s">
        <v>34</v>
      </c>
      <c r="B1" s="16"/>
    </row>
    <row r="2" spans="1:2" x14ac:dyDescent="0.3">
      <c r="A2" s="16"/>
      <c r="B2" s="16"/>
    </row>
    <row r="3" spans="1:2" x14ac:dyDescent="0.3">
      <c r="A3" s="18" t="s">
        <v>35</v>
      </c>
      <c r="B3" s="19"/>
    </row>
    <row r="4" spans="1:2" ht="16.2" thickBot="1" x14ac:dyDescent="0.35">
      <c r="A4" s="18"/>
      <c r="B4" s="19"/>
    </row>
    <row r="5" spans="1:2" ht="16.2" thickBot="1" x14ac:dyDescent="0.35">
      <c r="A5" s="20" t="s">
        <v>0</v>
      </c>
      <c r="B5" s="21">
        <v>50000</v>
      </c>
    </row>
    <row r="6" spans="1:2" ht="16.2" thickBot="1" x14ac:dyDescent="0.35">
      <c r="A6" s="22" t="s">
        <v>36</v>
      </c>
      <c r="B6" s="23" t="s">
        <v>37</v>
      </c>
    </row>
    <row r="7" spans="1:2" ht="16.2" thickBot="1" x14ac:dyDescent="0.35">
      <c r="A7" s="22" t="s">
        <v>38</v>
      </c>
      <c r="B7" s="23" t="s">
        <v>39</v>
      </c>
    </row>
    <row r="8" spans="1:2" ht="31.8" thickBot="1" x14ac:dyDescent="0.35">
      <c r="A8" s="22" t="s">
        <v>40</v>
      </c>
      <c r="B8" s="23" t="s">
        <v>41</v>
      </c>
    </row>
    <row r="9" spans="1:2" ht="16.2" thickBot="1" x14ac:dyDescent="0.35">
      <c r="A9" s="22" t="s">
        <v>42</v>
      </c>
      <c r="B9" s="23" t="s">
        <v>43</v>
      </c>
    </row>
    <row r="10" spans="1:2" ht="16.2" thickBot="1" x14ac:dyDescent="0.35">
      <c r="A10" s="256" t="s">
        <v>20</v>
      </c>
      <c r="B10" s="257"/>
    </row>
    <row r="11" spans="1:2" ht="16.2" thickBot="1" x14ac:dyDescent="0.35">
      <c r="A11" s="22" t="s">
        <v>21</v>
      </c>
      <c r="B11" s="23" t="s">
        <v>22</v>
      </c>
    </row>
    <row r="12" spans="1:2" ht="16.2" thickBot="1" x14ac:dyDescent="0.35">
      <c r="A12" s="22" t="s">
        <v>10</v>
      </c>
      <c r="B12" s="23" t="s">
        <v>44</v>
      </c>
    </row>
    <row r="13" spans="1:2" ht="16.2" thickBot="1" x14ac:dyDescent="0.35">
      <c r="A13" s="22" t="s">
        <v>45</v>
      </c>
      <c r="B13" s="23" t="s">
        <v>37</v>
      </c>
    </row>
    <row r="14" spans="1:2" ht="16.2" thickBot="1" x14ac:dyDescent="0.35">
      <c r="A14" s="256" t="s">
        <v>46</v>
      </c>
      <c r="B14" s="257"/>
    </row>
    <row r="15" spans="1:2" ht="16.2" thickBot="1" x14ac:dyDescent="0.35">
      <c r="A15" s="22" t="s">
        <v>26</v>
      </c>
      <c r="B15" s="24">
        <v>0.05</v>
      </c>
    </row>
    <row r="16" spans="1:2" ht="16.2" thickBot="1" x14ac:dyDescent="0.35">
      <c r="A16" s="22" t="s">
        <v>27</v>
      </c>
      <c r="B16" s="23" t="s">
        <v>47</v>
      </c>
    </row>
    <row r="17" spans="1:2" x14ac:dyDescent="0.3">
      <c r="A17" s="16"/>
      <c r="B17" s="16"/>
    </row>
    <row r="18" spans="1:2" x14ac:dyDescent="0.3">
      <c r="A18" s="16" t="s">
        <v>48</v>
      </c>
      <c r="B18" s="16"/>
    </row>
    <row r="19" spans="1:2" x14ac:dyDescent="0.3">
      <c r="A19" s="16"/>
      <c r="B19" s="16"/>
    </row>
    <row r="20" spans="1:2" x14ac:dyDescent="0.3">
      <c r="A20" s="16" t="s">
        <v>49</v>
      </c>
      <c r="B20" s="16"/>
    </row>
    <row r="21" spans="1:2" x14ac:dyDescent="0.3">
      <c r="A21" s="16" t="s">
        <v>50</v>
      </c>
      <c r="B21" s="16"/>
    </row>
    <row r="22" spans="1:2" customFormat="1" x14ac:dyDescent="0.25">
      <c r="A22" s="18" t="s">
        <v>51</v>
      </c>
      <c r="B22" s="19"/>
    </row>
    <row r="23" spans="1:2" x14ac:dyDescent="0.3">
      <c r="A23" s="17" t="s">
        <v>52</v>
      </c>
    </row>
  </sheetData>
  <mergeCells count="2">
    <mergeCell ref="A10:B10"/>
    <mergeCell ref="A14:B14"/>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2A5D19-9430-422F-AA2E-60DA3E07FED0}">
  <dimension ref="B1:Q1004"/>
  <sheetViews>
    <sheetView workbookViewId="0">
      <selection activeCell="D29" sqref="D29"/>
    </sheetView>
  </sheetViews>
  <sheetFormatPr defaultColWidth="8.77734375" defaultRowHeight="13.2" x14ac:dyDescent="0.25"/>
  <cols>
    <col min="2" max="12" width="10.77734375" customWidth="1"/>
    <col min="14" max="14" width="10.77734375" customWidth="1"/>
  </cols>
  <sheetData>
    <row r="1" spans="2:17" ht="15.6" x14ac:dyDescent="0.3">
      <c r="B1" s="78" t="s">
        <v>331</v>
      </c>
      <c r="N1" s="82" t="s">
        <v>135</v>
      </c>
    </row>
    <row r="4" spans="2:17" ht="60" customHeight="1" x14ac:dyDescent="0.3">
      <c r="B4" s="263" t="s">
        <v>332</v>
      </c>
      <c r="C4" s="263"/>
      <c r="D4" s="263"/>
      <c r="E4" s="263"/>
      <c r="F4" s="263"/>
      <c r="G4" s="263"/>
      <c r="H4" s="263"/>
      <c r="I4" s="263"/>
      <c r="J4" s="263"/>
      <c r="K4" s="263"/>
      <c r="L4" s="263"/>
      <c r="M4" s="263"/>
      <c r="N4" s="263"/>
      <c r="O4" s="263"/>
      <c r="P4" s="263"/>
      <c r="Q4" s="263"/>
    </row>
    <row r="5" spans="2:17" ht="15.6" x14ac:dyDescent="0.3">
      <c r="B5" s="124"/>
      <c r="C5" s="124"/>
      <c r="D5" s="124"/>
      <c r="E5" s="124"/>
      <c r="F5" s="124"/>
      <c r="G5" s="124"/>
      <c r="H5" s="124"/>
      <c r="I5" s="124"/>
      <c r="J5" s="124"/>
      <c r="K5" s="124"/>
      <c r="L5" s="124"/>
      <c r="M5" s="124"/>
      <c r="N5" s="124"/>
      <c r="O5" s="124"/>
    </row>
    <row r="6" spans="2:17" ht="13.2" customHeight="1" x14ac:dyDescent="0.3">
      <c r="B6" s="111" t="s">
        <v>333</v>
      </c>
    </row>
    <row r="7" spans="2:17" x14ac:dyDescent="0.25">
      <c r="B7" s="83"/>
      <c r="C7" s="114"/>
      <c r="D7" s="123"/>
      <c r="E7" s="84"/>
      <c r="F7" s="84"/>
      <c r="G7" s="84"/>
      <c r="H7" s="84"/>
      <c r="I7" s="84"/>
      <c r="J7" s="84"/>
      <c r="K7" s="84"/>
      <c r="L7" s="85"/>
    </row>
    <row r="8" spans="2:17" x14ac:dyDescent="0.25">
      <c r="B8" s="71"/>
      <c r="C8" s="116"/>
      <c r="D8" s="72"/>
      <c r="E8" s="72"/>
      <c r="F8" s="72"/>
      <c r="G8" s="72"/>
      <c r="H8" s="72"/>
      <c r="I8" s="72"/>
      <c r="J8" s="72"/>
      <c r="K8" s="72"/>
      <c r="L8" s="73"/>
    </row>
    <row r="9" spans="2:17" x14ac:dyDescent="0.25">
      <c r="B9" s="71"/>
      <c r="C9" s="116"/>
      <c r="D9" s="72"/>
      <c r="E9" s="72"/>
      <c r="F9" s="72"/>
      <c r="G9" s="72"/>
      <c r="H9" s="72"/>
      <c r="I9" s="72"/>
      <c r="J9" s="72"/>
      <c r="K9" s="72"/>
      <c r="L9" s="73"/>
    </row>
    <row r="10" spans="2:17" x14ac:dyDescent="0.25">
      <c r="B10" s="71"/>
      <c r="C10" s="116"/>
      <c r="D10" s="72"/>
      <c r="E10" s="72"/>
      <c r="F10" s="72"/>
      <c r="G10" s="72"/>
      <c r="H10" s="72"/>
      <c r="I10" s="72"/>
      <c r="J10" s="72"/>
      <c r="K10" s="72"/>
      <c r="L10" s="73"/>
    </row>
    <row r="11" spans="2:17" x14ac:dyDescent="0.25">
      <c r="B11" s="71"/>
      <c r="C11" s="116"/>
      <c r="D11" s="72"/>
      <c r="E11" s="72"/>
      <c r="F11" s="72"/>
      <c r="G11" s="116"/>
      <c r="H11" s="72"/>
      <c r="I11" s="72"/>
      <c r="J11" s="72"/>
      <c r="K11" s="72"/>
      <c r="L11" s="73"/>
    </row>
    <row r="12" spans="2:17" x14ac:dyDescent="0.25">
      <c r="B12" s="71"/>
      <c r="C12" s="116"/>
      <c r="D12" s="72"/>
      <c r="E12" s="72"/>
      <c r="F12" s="72"/>
      <c r="G12" s="72"/>
      <c r="H12" s="72"/>
      <c r="I12" s="72"/>
      <c r="J12" s="72"/>
      <c r="K12" s="72"/>
      <c r="L12" s="73"/>
    </row>
    <row r="13" spans="2:17" x14ac:dyDescent="0.25">
      <c r="B13" s="71"/>
      <c r="C13" s="116"/>
      <c r="D13" s="72"/>
      <c r="E13" s="72"/>
      <c r="F13" s="72"/>
      <c r="G13" s="72"/>
      <c r="H13" s="72"/>
      <c r="I13" s="72"/>
      <c r="J13" s="72"/>
      <c r="K13" s="72"/>
      <c r="L13" s="73"/>
    </row>
    <row r="14" spans="2:17" x14ac:dyDescent="0.25">
      <c r="B14" s="71"/>
      <c r="C14" s="116"/>
      <c r="D14" s="72"/>
      <c r="E14" s="72"/>
      <c r="F14" s="72"/>
      <c r="G14" s="72"/>
      <c r="H14" s="72"/>
      <c r="I14" s="72"/>
      <c r="J14" s="72"/>
      <c r="K14" s="72"/>
      <c r="L14" s="73"/>
    </row>
    <row r="15" spans="2:17" x14ac:dyDescent="0.25">
      <c r="B15" s="71"/>
      <c r="C15" s="116"/>
      <c r="D15" s="72"/>
      <c r="E15" s="72"/>
      <c r="F15" s="72"/>
      <c r="G15" s="72"/>
      <c r="H15" s="72"/>
      <c r="I15" s="72"/>
      <c r="J15" s="72"/>
      <c r="K15" s="72"/>
      <c r="L15" s="73"/>
    </row>
    <row r="16" spans="2:17" x14ac:dyDescent="0.25">
      <c r="B16" s="71"/>
      <c r="C16" s="116"/>
      <c r="D16" s="72"/>
      <c r="E16" s="72"/>
      <c r="F16" s="72"/>
      <c r="G16" s="72"/>
      <c r="H16" s="72"/>
      <c r="I16" s="72"/>
      <c r="J16" s="72"/>
      <c r="K16" s="72"/>
      <c r="L16" s="73"/>
    </row>
    <row r="17" spans="2:12" x14ac:dyDescent="0.25">
      <c r="B17" s="71"/>
      <c r="C17" s="116"/>
      <c r="D17" s="72"/>
      <c r="E17" s="72"/>
      <c r="F17" s="72"/>
      <c r="G17" s="72"/>
      <c r="H17" s="72"/>
      <c r="I17" s="72"/>
      <c r="J17" s="72"/>
      <c r="K17" s="72"/>
      <c r="L17" s="73"/>
    </row>
    <row r="18" spans="2:12" x14ac:dyDescent="0.25">
      <c r="B18" s="74"/>
      <c r="C18" s="118"/>
      <c r="D18" s="75"/>
      <c r="E18" s="75"/>
      <c r="F18" s="75"/>
      <c r="G18" s="75"/>
      <c r="H18" s="75"/>
      <c r="I18" s="75"/>
      <c r="J18" s="75"/>
      <c r="K18" s="75"/>
      <c r="L18" s="76"/>
    </row>
    <row r="19" spans="2:12" x14ac:dyDescent="0.25">
      <c r="C19" s="119"/>
    </row>
    <row r="20" spans="2:12" x14ac:dyDescent="0.25">
      <c r="C20" s="119"/>
    </row>
    <row r="21" spans="2:12" ht="14.4" x14ac:dyDescent="0.3">
      <c r="B21" s="111" t="s">
        <v>334</v>
      </c>
      <c r="C21" s="119"/>
    </row>
    <row r="22" spans="2:12" x14ac:dyDescent="0.25">
      <c r="B22" s="83"/>
      <c r="C22" s="114"/>
      <c r="D22" s="84"/>
      <c r="E22" s="84"/>
      <c r="F22" s="84"/>
      <c r="G22" s="84"/>
      <c r="H22" s="84"/>
      <c r="I22" s="84"/>
      <c r="J22" s="84"/>
      <c r="K22" s="84"/>
      <c r="L22" s="85"/>
    </row>
    <row r="23" spans="2:12" x14ac:dyDescent="0.25">
      <c r="B23" s="71"/>
      <c r="C23" s="116"/>
      <c r="D23" s="72"/>
      <c r="E23" s="72"/>
      <c r="F23" s="72"/>
      <c r="G23" s="72"/>
      <c r="H23" s="72"/>
      <c r="I23" s="72"/>
      <c r="J23" s="72"/>
      <c r="K23" s="72"/>
      <c r="L23" s="73"/>
    </row>
    <row r="24" spans="2:12" x14ac:dyDescent="0.25">
      <c r="B24" s="71"/>
      <c r="C24" s="116"/>
      <c r="D24" s="72"/>
      <c r="E24" s="72"/>
      <c r="F24" s="72"/>
      <c r="G24" s="72"/>
      <c r="H24" s="72"/>
      <c r="I24" s="72"/>
      <c r="J24" s="72"/>
      <c r="K24" s="72"/>
      <c r="L24" s="73"/>
    </row>
    <row r="25" spans="2:12" x14ac:dyDescent="0.25">
      <c r="B25" s="71"/>
      <c r="C25" s="116"/>
      <c r="D25" s="72"/>
      <c r="E25" s="72"/>
      <c r="F25" s="72"/>
      <c r="G25" s="116"/>
      <c r="H25" s="72"/>
      <c r="I25" s="72"/>
      <c r="J25" s="72"/>
      <c r="K25" s="72"/>
      <c r="L25" s="73"/>
    </row>
    <row r="26" spans="2:12" x14ac:dyDescent="0.25">
      <c r="B26" s="71"/>
      <c r="C26" s="116"/>
      <c r="D26" s="72"/>
      <c r="E26" s="72"/>
      <c r="F26" s="72"/>
      <c r="G26" s="72"/>
      <c r="H26" s="72"/>
      <c r="I26" s="72"/>
      <c r="J26" s="72"/>
      <c r="K26" s="72"/>
      <c r="L26" s="73"/>
    </row>
    <row r="27" spans="2:12" x14ac:dyDescent="0.25">
      <c r="B27" s="71"/>
      <c r="C27" s="116"/>
      <c r="D27" s="72"/>
      <c r="E27" s="72"/>
      <c r="F27" s="72"/>
      <c r="G27" s="72"/>
      <c r="H27" s="72"/>
      <c r="I27" s="72"/>
      <c r="J27" s="72"/>
      <c r="K27" s="72"/>
      <c r="L27" s="73"/>
    </row>
    <row r="28" spans="2:12" x14ac:dyDescent="0.25">
      <c r="B28" s="71"/>
      <c r="C28" s="116"/>
      <c r="D28" s="72"/>
      <c r="E28" s="72"/>
      <c r="F28" s="72"/>
      <c r="G28" s="72"/>
      <c r="H28" s="72"/>
      <c r="I28" s="72"/>
      <c r="J28" s="72"/>
      <c r="K28" s="72"/>
      <c r="L28" s="73"/>
    </row>
    <row r="29" spans="2:12" x14ac:dyDescent="0.25">
      <c r="B29" s="71"/>
      <c r="C29" s="116"/>
      <c r="D29" s="72"/>
      <c r="E29" s="72"/>
      <c r="F29" s="72"/>
      <c r="G29" s="72"/>
      <c r="H29" s="72"/>
      <c r="I29" s="72"/>
      <c r="J29" s="72"/>
      <c r="K29" s="72"/>
      <c r="L29" s="73"/>
    </row>
    <row r="30" spans="2:12" x14ac:dyDescent="0.25">
      <c r="B30" s="71"/>
      <c r="C30" s="116"/>
      <c r="D30" s="72"/>
      <c r="E30" s="72"/>
      <c r="F30" s="72"/>
      <c r="G30" s="72"/>
      <c r="H30" s="72"/>
      <c r="I30" s="72"/>
      <c r="J30" s="72"/>
      <c r="K30" s="72"/>
      <c r="L30" s="73"/>
    </row>
    <row r="31" spans="2:12" x14ac:dyDescent="0.25">
      <c r="B31" s="71"/>
      <c r="C31" s="116"/>
      <c r="D31" s="72"/>
      <c r="E31" s="72"/>
      <c r="F31" s="72"/>
      <c r="G31" s="72"/>
      <c r="H31" s="72"/>
      <c r="I31" s="72"/>
      <c r="J31" s="72"/>
      <c r="K31" s="72"/>
      <c r="L31" s="73"/>
    </row>
    <row r="32" spans="2:12" x14ac:dyDescent="0.25">
      <c r="B32" s="74"/>
      <c r="C32" s="118"/>
      <c r="D32" s="75"/>
      <c r="E32" s="75"/>
      <c r="F32" s="75"/>
      <c r="G32" s="75"/>
      <c r="H32" s="75"/>
      <c r="I32" s="75"/>
      <c r="J32" s="75"/>
      <c r="K32" s="75"/>
      <c r="L32" s="76"/>
    </row>
    <row r="33" spans="3:3" x14ac:dyDescent="0.25">
      <c r="C33" s="119"/>
    </row>
    <row r="34" spans="3:3" x14ac:dyDescent="0.25">
      <c r="C34" s="119"/>
    </row>
    <row r="35" spans="3:3" x14ac:dyDescent="0.25">
      <c r="C35" s="119"/>
    </row>
    <row r="36" spans="3:3" x14ac:dyDescent="0.25">
      <c r="C36" s="119"/>
    </row>
    <row r="37" spans="3:3" x14ac:dyDescent="0.25">
      <c r="C37" s="119"/>
    </row>
    <row r="38" spans="3:3" x14ac:dyDescent="0.25">
      <c r="C38" s="119"/>
    </row>
    <row r="39" spans="3:3" x14ac:dyDescent="0.25">
      <c r="C39" s="119"/>
    </row>
    <row r="40" spans="3:3" x14ac:dyDescent="0.25">
      <c r="C40" s="119"/>
    </row>
    <row r="41" spans="3:3" x14ac:dyDescent="0.25">
      <c r="C41" s="119"/>
    </row>
    <row r="42" spans="3:3" x14ac:dyDescent="0.25">
      <c r="C42" s="119"/>
    </row>
    <row r="43" spans="3:3" x14ac:dyDescent="0.25">
      <c r="C43" s="119"/>
    </row>
    <row r="44" spans="3:3" x14ac:dyDescent="0.25">
      <c r="C44" s="119"/>
    </row>
    <row r="45" spans="3:3" x14ac:dyDescent="0.25">
      <c r="C45" s="119"/>
    </row>
    <row r="46" spans="3:3" x14ac:dyDescent="0.25">
      <c r="C46" s="119"/>
    </row>
    <row r="47" spans="3:3" x14ac:dyDescent="0.25">
      <c r="C47" s="119"/>
    </row>
    <row r="48" spans="3:3" x14ac:dyDescent="0.25">
      <c r="C48" s="119"/>
    </row>
    <row r="49" spans="3:3" x14ac:dyDescent="0.25">
      <c r="C49" s="119"/>
    </row>
    <row r="50" spans="3:3" x14ac:dyDescent="0.25">
      <c r="C50" s="119"/>
    </row>
    <row r="51" spans="3:3" x14ac:dyDescent="0.25">
      <c r="C51" s="119"/>
    </row>
    <row r="52" spans="3:3" x14ac:dyDescent="0.25">
      <c r="C52" s="119"/>
    </row>
    <row r="53" spans="3:3" x14ac:dyDescent="0.25">
      <c r="C53" s="119"/>
    </row>
    <row r="54" spans="3:3" x14ac:dyDescent="0.25">
      <c r="C54" s="119"/>
    </row>
    <row r="55" spans="3:3" x14ac:dyDescent="0.25">
      <c r="C55" s="119"/>
    </row>
    <row r="56" spans="3:3" x14ac:dyDescent="0.25">
      <c r="C56" s="119"/>
    </row>
    <row r="57" spans="3:3" x14ac:dyDescent="0.25">
      <c r="C57" s="119"/>
    </row>
    <row r="58" spans="3:3" x14ac:dyDescent="0.25">
      <c r="C58" s="119"/>
    </row>
    <row r="59" spans="3:3" x14ac:dyDescent="0.25">
      <c r="C59" s="119"/>
    </row>
    <row r="60" spans="3:3" x14ac:dyDescent="0.25">
      <c r="C60" s="119"/>
    </row>
    <row r="61" spans="3:3" x14ac:dyDescent="0.25">
      <c r="C61" s="119"/>
    </row>
    <row r="62" spans="3:3" x14ac:dyDescent="0.25">
      <c r="C62" s="119"/>
    </row>
    <row r="63" spans="3:3" x14ac:dyDescent="0.25">
      <c r="C63" s="119"/>
    </row>
    <row r="64" spans="3:3" x14ac:dyDescent="0.25">
      <c r="C64" s="119"/>
    </row>
    <row r="65" spans="3:3" x14ac:dyDescent="0.25">
      <c r="C65" s="119"/>
    </row>
    <row r="66" spans="3:3" x14ac:dyDescent="0.25">
      <c r="C66" s="119"/>
    </row>
    <row r="67" spans="3:3" x14ac:dyDescent="0.25">
      <c r="C67" s="119"/>
    </row>
    <row r="68" spans="3:3" x14ac:dyDescent="0.25">
      <c r="C68" s="119"/>
    </row>
    <row r="69" spans="3:3" x14ac:dyDescent="0.25">
      <c r="C69" s="119"/>
    </row>
    <row r="70" spans="3:3" x14ac:dyDescent="0.25">
      <c r="C70" s="119"/>
    </row>
    <row r="71" spans="3:3" x14ac:dyDescent="0.25">
      <c r="C71" s="119"/>
    </row>
    <row r="72" spans="3:3" x14ac:dyDescent="0.25">
      <c r="C72" s="119"/>
    </row>
    <row r="73" spans="3:3" x14ac:dyDescent="0.25">
      <c r="C73" s="119"/>
    </row>
    <row r="74" spans="3:3" x14ac:dyDescent="0.25">
      <c r="C74" s="119"/>
    </row>
    <row r="75" spans="3:3" x14ac:dyDescent="0.25">
      <c r="C75" s="119"/>
    </row>
    <row r="76" spans="3:3" x14ac:dyDescent="0.25">
      <c r="C76" s="119"/>
    </row>
    <row r="77" spans="3:3" x14ac:dyDescent="0.25">
      <c r="C77" s="119"/>
    </row>
    <row r="78" spans="3:3" x14ac:dyDescent="0.25">
      <c r="C78" s="119"/>
    </row>
    <row r="79" spans="3:3" x14ac:dyDescent="0.25">
      <c r="C79" s="119"/>
    </row>
    <row r="80" spans="3:3" x14ac:dyDescent="0.25">
      <c r="C80" s="119"/>
    </row>
    <row r="81" spans="3:3" x14ac:dyDescent="0.25">
      <c r="C81" s="119"/>
    </row>
    <row r="82" spans="3:3" x14ac:dyDescent="0.25">
      <c r="C82" s="119"/>
    </row>
    <row r="83" spans="3:3" x14ac:dyDescent="0.25">
      <c r="C83" s="119"/>
    </row>
    <row r="84" spans="3:3" x14ac:dyDescent="0.25">
      <c r="C84" s="119"/>
    </row>
    <row r="85" spans="3:3" x14ac:dyDescent="0.25">
      <c r="C85" s="119"/>
    </row>
    <row r="86" spans="3:3" x14ac:dyDescent="0.25">
      <c r="C86" s="119"/>
    </row>
    <row r="87" spans="3:3" x14ac:dyDescent="0.25">
      <c r="C87" s="119"/>
    </row>
    <row r="88" spans="3:3" x14ac:dyDescent="0.25">
      <c r="C88" s="119"/>
    </row>
    <row r="89" spans="3:3" x14ac:dyDescent="0.25">
      <c r="C89" s="119"/>
    </row>
    <row r="90" spans="3:3" x14ac:dyDescent="0.25">
      <c r="C90" s="119"/>
    </row>
    <row r="91" spans="3:3" x14ac:dyDescent="0.25">
      <c r="C91" s="119"/>
    </row>
    <row r="92" spans="3:3" x14ac:dyDescent="0.25">
      <c r="C92" s="119"/>
    </row>
    <row r="93" spans="3:3" x14ac:dyDescent="0.25">
      <c r="C93" s="119"/>
    </row>
    <row r="94" spans="3:3" x14ac:dyDescent="0.25">
      <c r="C94" s="119"/>
    </row>
    <row r="95" spans="3:3" x14ac:dyDescent="0.25">
      <c r="C95" s="119"/>
    </row>
    <row r="96" spans="3:3" x14ac:dyDescent="0.25">
      <c r="C96" s="119"/>
    </row>
    <row r="97" spans="3:3" x14ac:dyDescent="0.25">
      <c r="C97" s="119"/>
    </row>
    <row r="98" spans="3:3" x14ac:dyDescent="0.25">
      <c r="C98" s="119"/>
    </row>
    <row r="99" spans="3:3" x14ac:dyDescent="0.25">
      <c r="C99" s="119"/>
    </row>
    <row r="100" spans="3:3" x14ac:dyDescent="0.25">
      <c r="C100" s="119"/>
    </row>
    <row r="101" spans="3:3" x14ac:dyDescent="0.25">
      <c r="C101" s="119"/>
    </row>
    <row r="102" spans="3:3" x14ac:dyDescent="0.25">
      <c r="C102" s="119"/>
    </row>
    <row r="103" spans="3:3" x14ac:dyDescent="0.25">
      <c r="C103" s="119"/>
    </row>
    <row r="104" spans="3:3" x14ac:dyDescent="0.25">
      <c r="C104" s="119"/>
    </row>
    <row r="105" spans="3:3" x14ac:dyDescent="0.25">
      <c r="C105" s="119"/>
    </row>
    <row r="106" spans="3:3" x14ac:dyDescent="0.25">
      <c r="C106" s="119"/>
    </row>
    <row r="107" spans="3:3" x14ac:dyDescent="0.25">
      <c r="C107" s="119"/>
    </row>
    <row r="108" spans="3:3" x14ac:dyDescent="0.25">
      <c r="C108" s="119"/>
    </row>
    <row r="109" spans="3:3" x14ac:dyDescent="0.25">
      <c r="C109" s="119"/>
    </row>
    <row r="110" spans="3:3" x14ac:dyDescent="0.25">
      <c r="C110" s="119"/>
    </row>
    <row r="111" spans="3:3" x14ac:dyDescent="0.25">
      <c r="C111" s="119"/>
    </row>
    <row r="112" spans="3:3" x14ac:dyDescent="0.25">
      <c r="C112" s="119"/>
    </row>
    <row r="113" spans="3:3" x14ac:dyDescent="0.25">
      <c r="C113" s="119"/>
    </row>
    <row r="114" spans="3:3" x14ac:dyDescent="0.25">
      <c r="C114" s="119"/>
    </row>
    <row r="115" spans="3:3" x14ac:dyDescent="0.25">
      <c r="C115" s="119"/>
    </row>
    <row r="116" spans="3:3" x14ac:dyDescent="0.25">
      <c r="C116" s="119"/>
    </row>
    <row r="117" spans="3:3" x14ac:dyDescent="0.25">
      <c r="C117" s="119"/>
    </row>
    <row r="118" spans="3:3" x14ac:dyDescent="0.25">
      <c r="C118" s="119"/>
    </row>
    <row r="119" spans="3:3" x14ac:dyDescent="0.25">
      <c r="C119" s="119"/>
    </row>
    <row r="120" spans="3:3" x14ac:dyDescent="0.25">
      <c r="C120" s="119"/>
    </row>
    <row r="121" spans="3:3" x14ac:dyDescent="0.25">
      <c r="C121" s="119"/>
    </row>
    <row r="122" spans="3:3" x14ac:dyDescent="0.25">
      <c r="C122" s="119"/>
    </row>
    <row r="123" spans="3:3" x14ac:dyDescent="0.25">
      <c r="C123" s="119"/>
    </row>
    <row r="124" spans="3:3" x14ac:dyDescent="0.25">
      <c r="C124" s="119"/>
    </row>
    <row r="125" spans="3:3" x14ac:dyDescent="0.25">
      <c r="C125" s="119"/>
    </row>
    <row r="126" spans="3:3" x14ac:dyDescent="0.25">
      <c r="C126" s="119"/>
    </row>
    <row r="127" spans="3:3" x14ac:dyDescent="0.25">
      <c r="C127" s="119"/>
    </row>
    <row r="128" spans="3:3" x14ac:dyDescent="0.25">
      <c r="C128" s="119"/>
    </row>
    <row r="129" spans="3:3" x14ac:dyDescent="0.25">
      <c r="C129" s="119"/>
    </row>
    <row r="130" spans="3:3" x14ac:dyDescent="0.25">
      <c r="C130" s="119"/>
    </row>
    <row r="131" spans="3:3" x14ac:dyDescent="0.25">
      <c r="C131" s="119"/>
    </row>
    <row r="132" spans="3:3" x14ac:dyDescent="0.25">
      <c r="C132" s="119"/>
    </row>
    <row r="133" spans="3:3" x14ac:dyDescent="0.25">
      <c r="C133" s="119"/>
    </row>
    <row r="134" spans="3:3" x14ac:dyDescent="0.25">
      <c r="C134" s="119"/>
    </row>
    <row r="135" spans="3:3" x14ac:dyDescent="0.25">
      <c r="C135" s="119"/>
    </row>
    <row r="136" spans="3:3" x14ac:dyDescent="0.25">
      <c r="C136" s="119"/>
    </row>
    <row r="137" spans="3:3" x14ac:dyDescent="0.25">
      <c r="C137" s="119"/>
    </row>
    <row r="138" spans="3:3" x14ac:dyDescent="0.25">
      <c r="C138" s="119"/>
    </row>
    <row r="139" spans="3:3" x14ac:dyDescent="0.25">
      <c r="C139" s="119"/>
    </row>
    <row r="140" spans="3:3" x14ac:dyDescent="0.25">
      <c r="C140" s="119"/>
    </row>
    <row r="141" spans="3:3" x14ac:dyDescent="0.25">
      <c r="C141" s="119"/>
    </row>
    <row r="142" spans="3:3" x14ac:dyDescent="0.25">
      <c r="C142" s="119"/>
    </row>
    <row r="143" spans="3:3" x14ac:dyDescent="0.25">
      <c r="C143" s="119"/>
    </row>
    <row r="144" spans="3:3" x14ac:dyDescent="0.25">
      <c r="C144" s="119"/>
    </row>
    <row r="145" spans="3:3" x14ac:dyDescent="0.25">
      <c r="C145" s="119"/>
    </row>
    <row r="146" spans="3:3" x14ac:dyDescent="0.25">
      <c r="C146" s="119"/>
    </row>
    <row r="147" spans="3:3" x14ac:dyDescent="0.25">
      <c r="C147" s="119"/>
    </row>
    <row r="148" spans="3:3" x14ac:dyDescent="0.25">
      <c r="C148" s="119"/>
    </row>
    <row r="149" spans="3:3" x14ac:dyDescent="0.25">
      <c r="C149" s="119"/>
    </row>
    <row r="150" spans="3:3" x14ac:dyDescent="0.25">
      <c r="C150" s="119"/>
    </row>
    <row r="151" spans="3:3" x14ac:dyDescent="0.25">
      <c r="C151" s="119"/>
    </row>
    <row r="152" spans="3:3" x14ac:dyDescent="0.25">
      <c r="C152" s="119"/>
    </row>
    <row r="153" spans="3:3" x14ac:dyDescent="0.25">
      <c r="C153" s="119"/>
    </row>
    <row r="154" spans="3:3" x14ac:dyDescent="0.25">
      <c r="C154" s="119"/>
    </row>
    <row r="155" spans="3:3" x14ac:dyDescent="0.25">
      <c r="C155" s="119"/>
    </row>
    <row r="156" spans="3:3" x14ac:dyDescent="0.25">
      <c r="C156" s="119"/>
    </row>
    <row r="157" spans="3:3" x14ac:dyDescent="0.25">
      <c r="C157" s="119"/>
    </row>
    <row r="158" spans="3:3" x14ac:dyDescent="0.25">
      <c r="C158" s="119"/>
    </row>
    <row r="159" spans="3:3" x14ac:dyDescent="0.25">
      <c r="C159" s="119"/>
    </row>
    <row r="160" spans="3:3" x14ac:dyDescent="0.25">
      <c r="C160" s="119"/>
    </row>
    <row r="161" spans="3:3" x14ac:dyDescent="0.25">
      <c r="C161" s="119"/>
    </row>
    <row r="162" spans="3:3" x14ac:dyDescent="0.25">
      <c r="C162" s="119"/>
    </row>
    <row r="163" spans="3:3" x14ac:dyDescent="0.25">
      <c r="C163" s="119"/>
    </row>
    <row r="164" spans="3:3" x14ac:dyDescent="0.25">
      <c r="C164" s="119"/>
    </row>
    <row r="165" spans="3:3" x14ac:dyDescent="0.25">
      <c r="C165" s="119"/>
    </row>
    <row r="166" spans="3:3" x14ac:dyDescent="0.25">
      <c r="C166" s="119"/>
    </row>
    <row r="167" spans="3:3" x14ac:dyDescent="0.25">
      <c r="C167" s="119"/>
    </row>
    <row r="168" spans="3:3" x14ac:dyDescent="0.25">
      <c r="C168" s="119"/>
    </row>
    <row r="169" spans="3:3" x14ac:dyDescent="0.25">
      <c r="C169" s="119"/>
    </row>
    <row r="170" spans="3:3" x14ac:dyDescent="0.25">
      <c r="C170" s="119"/>
    </row>
    <row r="171" spans="3:3" x14ac:dyDescent="0.25">
      <c r="C171" s="119"/>
    </row>
    <row r="172" spans="3:3" x14ac:dyDescent="0.25">
      <c r="C172" s="119"/>
    </row>
    <row r="173" spans="3:3" x14ac:dyDescent="0.25">
      <c r="C173" s="119"/>
    </row>
    <row r="174" spans="3:3" x14ac:dyDescent="0.25">
      <c r="C174" s="119"/>
    </row>
    <row r="175" spans="3:3" x14ac:dyDescent="0.25">
      <c r="C175" s="119"/>
    </row>
    <row r="176" spans="3:3" x14ac:dyDescent="0.25">
      <c r="C176" s="119"/>
    </row>
    <row r="177" spans="3:3" x14ac:dyDescent="0.25">
      <c r="C177" s="119"/>
    </row>
    <row r="178" spans="3:3" x14ac:dyDescent="0.25">
      <c r="C178" s="119"/>
    </row>
    <row r="179" spans="3:3" x14ac:dyDescent="0.25">
      <c r="C179" s="119"/>
    </row>
    <row r="180" spans="3:3" x14ac:dyDescent="0.25">
      <c r="C180" s="119"/>
    </row>
    <row r="181" spans="3:3" x14ac:dyDescent="0.25">
      <c r="C181" s="119"/>
    </row>
    <row r="182" spans="3:3" x14ac:dyDescent="0.25">
      <c r="C182" s="119"/>
    </row>
    <row r="183" spans="3:3" x14ac:dyDescent="0.25">
      <c r="C183" s="119"/>
    </row>
    <row r="184" spans="3:3" x14ac:dyDescent="0.25">
      <c r="C184" s="119"/>
    </row>
    <row r="185" spans="3:3" x14ac:dyDescent="0.25">
      <c r="C185" s="119"/>
    </row>
    <row r="186" spans="3:3" x14ac:dyDescent="0.25">
      <c r="C186" s="119"/>
    </row>
    <row r="187" spans="3:3" x14ac:dyDescent="0.25">
      <c r="C187" s="119"/>
    </row>
    <row r="188" spans="3:3" x14ac:dyDescent="0.25">
      <c r="C188" s="119"/>
    </row>
    <row r="189" spans="3:3" x14ac:dyDescent="0.25">
      <c r="C189" s="119"/>
    </row>
    <row r="190" spans="3:3" x14ac:dyDescent="0.25">
      <c r="C190" s="119"/>
    </row>
    <row r="191" spans="3:3" x14ac:dyDescent="0.25">
      <c r="C191" s="119"/>
    </row>
    <row r="192" spans="3:3" x14ac:dyDescent="0.25">
      <c r="C192" s="119"/>
    </row>
    <row r="193" spans="3:3" x14ac:dyDescent="0.25">
      <c r="C193" s="119"/>
    </row>
    <row r="194" spans="3:3" x14ac:dyDescent="0.25">
      <c r="C194" s="119"/>
    </row>
    <row r="195" spans="3:3" x14ac:dyDescent="0.25">
      <c r="C195" s="119"/>
    </row>
    <row r="196" spans="3:3" x14ac:dyDescent="0.25">
      <c r="C196" s="119"/>
    </row>
    <row r="197" spans="3:3" x14ac:dyDescent="0.25">
      <c r="C197" s="119"/>
    </row>
    <row r="198" spans="3:3" x14ac:dyDescent="0.25">
      <c r="C198" s="119"/>
    </row>
    <row r="199" spans="3:3" x14ac:dyDescent="0.25">
      <c r="C199" s="119"/>
    </row>
    <row r="200" spans="3:3" x14ac:dyDescent="0.25">
      <c r="C200" s="119"/>
    </row>
    <row r="201" spans="3:3" x14ac:dyDescent="0.25">
      <c r="C201" s="119"/>
    </row>
    <row r="202" spans="3:3" x14ac:dyDescent="0.25">
      <c r="C202" s="119"/>
    </row>
    <row r="203" spans="3:3" x14ac:dyDescent="0.25">
      <c r="C203" s="119"/>
    </row>
    <row r="204" spans="3:3" x14ac:dyDescent="0.25">
      <c r="C204" s="119"/>
    </row>
    <row r="205" spans="3:3" x14ac:dyDescent="0.25">
      <c r="C205" s="119"/>
    </row>
    <row r="206" spans="3:3" x14ac:dyDescent="0.25">
      <c r="C206" s="119"/>
    </row>
    <row r="207" spans="3:3" x14ac:dyDescent="0.25">
      <c r="C207" s="119"/>
    </row>
    <row r="208" spans="3:3" x14ac:dyDescent="0.25">
      <c r="C208" s="119"/>
    </row>
    <row r="209" spans="3:3" x14ac:dyDescent="0.25">
      <c r="C209" s="119"/>
    </row>
    <row r="210" spans="3:3" x14ac:dyDescent="0.25">
      <c r="C210" s="119"/>
    </row>
    <row r="211" spans="3:3" x14ac:dyDescent="0.25">
      <c r="C211" s="119"/>
    </row>
    <row r="212" spans="3:3" x14ac:dyDescent="0.25">
      <c r="C212" s="119"/>
    </row>
    <row r="213" spans="3:3" x14ac:dyDescent="0.25">
      <c r="C213" s="119"/>
    </row>
    <row r="214" spans="3:3" x14ac:dyDescent="0.25">
      <c r="C214" s="119"/>
    </row>
    <row r="215" spans="3:3" x14ac:dyDescent="0.25">
      <c r="C215" s="119"/>
    </row>
    <row r="216" spans="3:3" x14ac:dyDescent="0.25">
      <c r="C216" s="119"/>
    </row>
    <row r="217" spans="3:3" x14ac:dyDescent="0.25">
      <c r="C217" s="119"/>
    </row>
    <row r="218" spans="3:3" x14ac:dyDescent="0.25">
      <c r="C218" s="119"/>
    </row>
    <row r="219" spans="3:3" x14ac:dyDescent="0.25">
      <c r="C219" s="119"/>
    </row>
    <row r="220" spans="3:3" x14ac:dyDescent="0.25">
      <c r="C220" s="119"/>
    </row>
    <row r="221" spans="3:3" x14ac:dyDescent="0.25">
      <c r="C221" s="119"/>
    </row>
    <row r="222" spans="3:3" x14ac:dyDescent="0.25">
      <c r="C222" s="119"/>
    </row>
    <row r="223" spans="3:3" x14ac:dyDescent="0.25">
      <c r="C223" s="119"/>
    </row>
    <row r="224" spans="3:3" x14ac:dyDescent="0.25">
      <c r="C224" s="119"/>
    </row>
    <row r="225" spans="3:3" x14ac:dyDescent="0.25">
      <c r="C225" s="119"/>
    </row>
    <row r="226" spans="3:3" x14ac:dyDescent="0.25">
      <c r="C226" s="119"/>
    </row>
    <row r="227" spans="3:3" x14ac:dyDescent="0.25">
      <c r="C227" s="119"/>
    </row>
    <row r="228" spans="3:3" x14ac:dyDescent="0.25">
      <c r="C228" s="119"/>
    </row>
    <row r="229" spans="3:3" x14ac:dyDescent="0.25">
      <c r="C229" s="119"/>
    </row>
    <row r="230" spans="3:3" x14ac:dyDescent="0.25">
      <c r="C230" s="119"/>
    </row>
    <row r="231" spans="3:3" x14ac:dyDescent="0.25">
      <c r="C231" s="119"/>
    </row>
    <row r="232" spans="3:3" x14ac:dyDescent="0.25">
      <c r="C232" s="119"/>
    </row>
    <row r="233" spans="3:3" x14ac:dyDescent="0.25">
      <c r="C233" s="119"/>
    </row>
    <row r="234" spans="3:3" x14ac:dyDescent="0.25">
      <c r="C234" s="119"/>
    </row>
    <row r="235" spans="3:3" x14ac:dyDescent="0.25">
      <c r="C235" s="119"/>
    </row>
    <row r="236" spans="3:3" x14ac:dyDescent="0.25">
      <c r="C236" s="119"/>
    </row>
    <row r="237" spans="3:3" x14ac:dyDescent="0.25">
      <c r="C237" s="119"/>
    </row>
    <row r="238" spans="3:3" x14ac:dyDescent="0.25">
      <c r="C238" s="119"/>
    </row>
    <row r="239" spans="3:3" x14ac:dyDescent="0.25">
      <c r="C239" s="119"/>
    </row>
    <row r="240" spans="3:3" x14ac:dyDescent="0.25">
      <c r="C240" s="119"/>
    </row>
    <row r="241" spans="3:3" x14ac:dyDescent="0.25">
      <c r="C241" s="119"/>
    </row>
    <row r="242" spans="3:3" x14ac:dyDescent="0.25">
      <c r="C242" s="119"/>
    </row>
    <row r="243" spans="3:3" x14ac:dyDescent="0.25">
      <c r="C243" s="119"/>
    </row>
    <row r="244" spans="3:3" x14ac:dyDescent="0.25">
      <c r="C244" s="119"/>
    </row>
    <row r="245" spans="3:3" x14ac:dyDescent="0.25">
      <c r="C245" s="119"/>
    </row>
    <row r="246" spans="3:3" x14ac:dyDescent="0.25">
      <c r="C246" s="119"/>
    </row>
    <row r="247" spans="3:3" x14ac:dyDescent="0.25">
      <c r="C247" s="119"/>
    </row>
    <row r="248" spans="3:3" x14ac:dyDescent="0.25">
      <c r="C248" s="119"/>
    </row>
    <row r="249" spans="3:3" x14ac:dyDescent="0.25">
      <c r="C249" s="119"/>
    </row>
    <row r="250" spans="3:3" x14ac:dyDescent="0.25">
      <c r="C250" s="119"/>
    </row>
    <row r="251" spans="3:3" x14ac:dyDescent="0.25">
      <c r="C251" s="119"/>
    </row>
    <row r="252" spans="3:3" x14ac:dyDescent="0.25">
      <c r="C252" s="119"/>
    </row>
    <row r="253" spans="3:3" x14ac:dyDescent="0.25">
      <c r="C253" s="119"/>
    </row>
    <row r="254" spans="3:3" x14ac:dyDescent="0.25">
      <c r="C254" s="119"/>
    </row>
    <row r="255" spans="3:3" x14ac:dyDescent="0.25">
      <c r="C255" s="119"/>
    </row>
    <row r="256" spans="3:3" x14ac:dyDescent="0.25">
      <c r="C256" s="119"/>
    </row>
    <row r="257" spans="3:3" x14ac:dyDescent="0.25">
      <c r="C257" s="119"/>
    </row>
    <row r="258" spans="3:3" x14ac:dyDescent="0.25">
      <c r="C258" s="119"/>
    </row>
    <row r="259" spans="3:3" x14ac:dyDescent="0.25">
      <c r="C259" s="119"/>
    </row>
    <row r="260" spans="3:3" x14ac:dyDescent="0.25">
      <c r="C260" s="119"/>
    </row>
    <row r="261" spans="3:3" x14ac:dyDescent="0.25">
      <c r="C261" s="119"/>
    </row>
    <row r="262" spans="3:3" x14ac:dyDescent="0.25">
      <c r="C262" s="119"/>
    </row>
    <row r="263" spans="3:3" x14ac:dyDescent="0.25">
      <c r="C263" s="119"/>
    </row>
    <row r="264" spans="3:3" x14ac:dyDescent="0.25">
      <c r="C264" s="119"/>
    </row>
    <row r="265" spans="3:3" x14ac:dyDescent="0.25">
      <c r="C265" s="119"/>
    </row>
    <row r="266" spans="3:3" x14ac:dyDescent="0.25">
      <c r="C266" s="119"/>
    </row>
    <row r="267" spans="3:3" x14ac:dyDescent="0.25">
      <c r="C267" s="119"/>
    </row>
    <row r="268" spans="3:3" x14ac:dyDescent="0.25">
      <c r="C268" s="119"/>
    </row>
    <row r="269" spans="3:3" x14ac:dyDescent="0.25">
      <c r="C269" s="119"/>
    </row>
    <row r="270" spans="3:3" x14ac:dyDescent="0.25">
      <c r="C270" s="119"/>
    </row>
    <row r="271" spans="3:3" x14ac:dyDescent="0.25">
      <c r="C271" s="119"/>
    </row>
    <row r="272" spans="3:3" x14ac:dyDescent="0.25">
      <c r="C272" s="119"/>
    </row>
    <row r="273" spans="3:3" x14ac:dyDescent="0.25">
      <c r="C273" s="119"/>
    </row>
    <row r="274" spans="3:3" x14ac:dyDescent="0.25">
      <c r="C274" s="119"/>
    </row>
    <row r="275" spans="3:3" x14ac:dyDescent="0.25">
      <c r="C275" s="119"/>
    </row>
    <row r="276" spans="3:3" x14ac:dyDescent="0.25">
      <c r="C276" s="119"/>
    </row>
    <row r="277" spans="3:3" x14ac:dyDescent="0.25">
      <c r="C277" s="119"/>
    </row>
    <row r="278" spans="3:3" x14ac:dyDescent="0.25">
      <c r="C278" s="119"/>
    </row>
    <row r="279" spans="3:3" x14ac:dyDescent="0.25">
      <c r="C279" s="119"/>
    </row>
    <row r="280" spans="3:3" x14ac:dyDescent="0.25">
      <c r="C280" s="119"/>
    </row>
    <row r="281" spans="3:3" x14ac:dyDescent="0.25">
      <c r="C281" s="119"/>
    </row>
    <row r="282" spans="3:3" x14ac:dyDescent="0.25">
      <c r="C282" s="119"/>
    </row>
    <row r="283" spans="3:3" x14ac:dyDescent="0.25">
      <c r="C283" s="119"/>
    </row>
    <row r="284" spans="3:3" x14ac:dyDescent="0.25">
      <c r="C284" s="119"/>
    </row>
    <row r="285" spans="3:3" x14ac:dyDescent="0.25">
      <c r="C285" s="119"/>
    </row>
    <row r="286" spans="3:3" x14ac:dyDescent="0.25">
      <c r="C286" s="119"/>
    </row>
    <row r="287" spans="3:3" x14ac:dyDescent="0.25">
      <c r="C287" s="119"/>
    </row>
    <row r="288" spans="3:3" x14ac:dyDescent="0.25">
      <c r="C288" s="119"/>
    </row>
    <row r="289" spans="3:3" x14ac:dyDescent="0.25">
      <c r="C289" s="119"/>
    </row>
    <row r="290" spans="3:3" x14ac:dyDescent="0.25">
      <c r="C290" s="119"/>
    </row>
    <row r="291" spans="3:3" x14ac:dyDescent="0.25">
      <c r="C291" s="119"/>
    </row>
    <row r="292" spans="3:3" x14ac:dyDescent="0.25">
      <c r="C292" s="119"/>
    </row>
    <row r="293" spans="3:3" x14ac:dyDescent="0.25">
      <c r="C293" s="119"/>
    </row>
    <row r="294" spans="3:3" x14ac:dyDescent="0.25">
      <c r="C294" s="119"/>
    </row>
    <row r="295" spans="3:3" x14ac:dyDescent="0.25">
      <c r="C295" s="119"/>
    </row>
    <row r="296" spans="3:3" x14ac:dyDescent="0.25">
      <c r="C296" s="119"/>
    </row>
    <row r="297" spans="3:3" x14ac:dyDescent="0.25">
      <c r="C297" s="119"/>
    </row>
    <row r="298" spans="3:3" x14ac:dyDescent="0.25">
      <c r="C298" s="119"/>
    </row>
    <row r="299" spans="3:3" x14ac:dyDescent="0.25">
      <c r="C299" s="119"/>
    </row>
    <row r="300" spans="3:3" x14ac:dyDescent="0.25">
      <c r="C300" s="119"/>
    </row>
    <row r="301" spans="3:3" x14ac:dyDescent="0.25">
      <c r="C301" s="119"/>
    </row>
    <row r="302" spans="3:3" x14ac:dyDescent="0.25">
      <c r="C302" s="119"/>
    </row>
    <row r="303" spans="3:3" x14ac:dyDescent="0.25">
      <c r="C303" s="119"/>
    </row>
    <row r="304" spans="3:3" x14ac:dyDescent="0.25">
      <c r="C304" s="119"/>
    </row>
    <row r="305" spans="3:3" x14ac:dyDescent="0.25">
      <c r="C305" s="119"/>
    </row>
    <row r="306" spans="3:3" x14ac:dyDescent="0.25">
      <c r="C306" s="119"/>
    </row>
    <row r="307" spans="3:3" x14ac:dyDescent="0.25">
      <c r="C307" s="119"/>
    </row>
    <row r="308" spans="3:3" x14ac:dyDescent="0.25">
      <c r="C308" s="119"/>
    </row>
    <row r="309" spans="3:3" x14ac:dyDescent="0.25">
      <c r="C309" s="119"/>
    </row>
    <row r="310" spans="3:3" x14ac:dyDescent="0.25">
      <c r="C310" s="119"/>
    </row>
    <row r="311" spans="3:3" x14ac:dyDescent="0.25">
      <c r="C311" s="119"/>
    </row>
    <row r="312" spans="3:3" x14ac:dyDescent="0.25">
      <c r="C312" s="119"/>
    </row>
    <row r="313" spans="3:3" x14ac:dyDescent="0.25">
      <c r="C313" s="119"/>
    </row>
    <row r="314" spans="3:3" x14ac:dyDescent="0.25">
      <c r="C314" s="119"/>
    </row>
    <row r="315" spans="3:3" x14ac:dyDescent="0.25">
      <c r="C315" s="119"/>
    </row>
    <row r="316" spans="3:3" x14ac:dyDescent="0.25">
      <c r="C316" s="119"/>
    </row>
    <row r="317" spans="3:3" x14ac:dyDescent="0.25">
      <c r="C317" s="119"/>
    </row>
    <row r="318" spans="3:3" x14ac:dyDescent="0.25">
      <c r="C318" s="119"/>
    </row>
    <row r="319" spans="3:3" x14ac:dyDescent="0.25">
      <c r="C319" s="119"/>
    </row>
    <row r="320" spans="3:3" x14ac:dyDescent="0.25">
      <c r="C320" s="119"/>
    </row>
    <row r="321" spans="3:3" x14ac:dyDescent="0.25">
      <c r="C321" s="119"/>
    </row>
    <row r="322" spans="3:3" x14ac:dyDescent="0.25">
      <c r="C322" s="119"/>
    </row>
    <row r="323" spans="3:3" x14ac:dyDescent="0.25">
      <c r="C323" s="119"/>
    </row>
    <row r="324" spans="3:3" x14ac:dyDescent="0.25">
      <c r="C324" s="119"/>
    </row>
    <row r="325" spans="3:3" x14ac:dyDescent="0.25">
      <c r="C325" s="119"/>
    </row>
    <row r="326" spans="3:3" x14ac:dyDescent="0.25">
      <c r="C326" s="119"/>
    </row>
    <row r="327" spans="3:3" x14ac:dyDescent="0.25">
      <c r="C327" s="119"/>
    </row>
    <row r="328" spans="3:3" x14ac:dyDescent="0.25">
      <c r="C328" s="119"/>
    </row>
    <row r="329" spans="3:3" x14ac:dyDescent="0.25">
      <c r="C329" s="119"/>
    </row>
    <row r="330" spans="3:3" x14ac:dyDescent="0.25">
      <c r="C330" s="119"/>
    </row>
    <row r="331" spans="3:3" x14ac:dyDescent="0.25">
      <c r="C331" s="119"/>
    </row>
    <row r="332" spans="3:3" x14ac:dyDescent="0.25">
      <c r="C332" s="119"/>
    </row>
    <row r="333" spans="3:3" x14ac:dyDescent="0.25">
      <c r="C333" s="119"/>
    </row>
    <row r="334" spans="3:3" x14ac:dyDescent="0.25">
      <c r="C334" s="119"/>
    </row>
    <row r="335" spans="3:3" x14ac:dyDescent="0.25">
      <c r="C335" s="119"/>
    </row>
    <row r="336" spans="3:3" x14ac:dyDescent="0.25">
      <c r="C336" s="119"/>
    </row>
    <row r="337" spans="3:3" x14ac:dyDescent="0.25">
      <c r="C337" s="119"/>
    </row>
    <row r="338" spans="3:3" x14ac:dyDescent="0.25">
      <c r="C338" s="119"/>
    </row>
    <row r="339" spans="3:3" x14ac:dyDescent="0.25">
      <c r="C339" s="119"/>
    </row>
    <row r="340" spans="3:3" x14ac:dyDescent="0.25">
      <c r="C340" s="119"/>
    </row>
    <row r="341" spans="3:3" x14ac:dyDescent="0.25">
      <c r="C341" s="119"/>
    </row>
    <row r="342" spans="3:3" x14ac:dyDescent="0.25">
      <c r="C342" s="119"/>
    </row>
    <row r="343" spans="3:3" x14ac:dyDescent="0.25">
      <c r="C343" s="119"/>
    </row>
    <row r="344" spans="3:3" x14ac:dyDescent="0.25">
      <c r="C344" s="119"/>
    </row>
    <row r="345" spans="3:3" x14ac:dyDescent="0.25">
      <c r="C345" s="119"/>
    </row>
    <row r="346" spans="3:3" x14ac:dyDescent="0.25">
      <c r="C346" s="119"/>
    </row>
    <row r="347" spans="3:3" x14ac:dyDescent="0.25">
      <c r="C347" s="119"/>
    </row>
    <row r="348" spans="3:3" x14ac:dyDescent="0.25">
      <c r="C348" s="119"/>
    </row>
    <row r="349" spans="3:3" x14ac:dyDescent="0.25">
      <c r="C349" s="119"/>
    </row>
    <row r="350" spans="3:3" x14ac:dyDescent="0.25">
      <c r="C350" s="119"/>
    </row>
    <row r="351" spans="3:3" x14ac:dyDescent="0.25">
      <c r="C351" s="119"/>
    </row>
    <row r="352" spans="3:3" x14ac:dyDescent="0.25">
      <c r="C352" s="119"/>
    </row>
    <row r="353" spans="3:3" x14ac:dyDescent="0.25">
      <c r="C353" s="119"/>
    </row>
    <row r="354" spans="3:3" x14ac:dyDescent="0.25">
      <c r="C354" s="119"/>
    </row>
    <row r="355" spans="3:3" x14ac:dyDescent="0.25">
      <c r="C355" s="119"/>
    </row>
    <row r="356" spans="3:3" x14ac:dyDescent="0.25">
      <c r="C356" s="119"/>
    </row>
    <row r="357" spans="3:3" x14ac:dyDescent="0.25">
      <c r="C357" s="119"/>
    </row>
    <row r="358" spans="3:3" x14ac:dyDescent="0.25">
      <c r="C358" s="119"/>
    </row>
    <row r="359" spans="3:3" x14ac:dyDescent="0.25">
      <c r="C359" s="119"/>
    </row>
    <row r="360" spans="3:3" x14ac:dyDescent="0.25">
      <c r="C360" s="119"/>
    </row>
    <row r="361" spans="3:3" x14ac:dyDescent="0.25">
      <c r="C361" s="119"/>
    </row>
    <row r="362" spans="3:3" x14ac:dyDescent="0.25">
      <c r="C362" s="119"/>
    </row>
    <row r="363" spans="3:3" x14ac:dyDescent="0.25">
      <c r="C363" s="119"/>
    </row>
    <row r="364" spans="3:3" x14ac:dyDescent="0.25">
      <c r="C364" s="119"/>
    </row>
    <row r="365" spans="3:3" x14ac:dyDescent="0.25">
      <c r="C365" s="119"/>
    </row>
    <row r="366" spans="3:3" x14ac:dyDescent="0.25">
      <c r="C366" s="119"/>
    </row>
    <row r="367" spans="3:3" x14ac:dyDescent="0.25">
      <c r="C367" s="119"/>
    </row>
    <row r="368" spans="3:3" x14ac:dyDescent="0.25">
      <c r="C368" s="119"/>
    </row>
    <row r="369" spans="3:3" x14ac:dyDescent="0.25">
      <c r="C369" s="119"/>
    </row>
    <row r="370" spans="3:3" x14ac:dyDescent="0.25">
      <c r="C370" s="119"/>
    </row>
    <row r="371" spans="3:3" x14ac:dyDescent="0.25">
      <c r="C371" s="119"/>
    </row>
    <row r="372" spans="3:3" x14ac:dyDescent="0.25">
      <c r="C372" s="119"/>
    </row>
    <row r="373" spans="3:3" x14ac:dyDescent="0.25">
      <c r="C373" s="119"/>
    </row>
    <row r="374" spans="3:3" x14ac:dyDescent="0.25">
      <c r="C374" s="119"/>
    </row>
    <row r="375" spans="3:3" x14ac:dyDescent="0.25">
      <c r="C375" s="119"/>
    </row>
    <row r="376" spans="3:3" x14ac:dyDescent="0.25">
      <c r="C376" s="119"/>
    </row>
    <row r="377" spans="3:3" x14ac:dyDescent="0.25">
      <c r="C377" s="119"/>
    </row>
    <row r="378" spans="3:3" x14ac:dyDescent="0.25">
      <c r="C378" s="119"/>
    </row>
    <row r="379" spans="3:3" x14ac:dyDescent="0.25">
      <c r="C379" s="119"/>
    </row>
    <row r="380" spans="3:3" x14ac:dyDescent="0.25">
      <c r="C380" s="119"/>
    </row>
    <row r="381" spans="3:3" x14ac:dyDescent="0.25">
      <c r="C381" s="119"/>
    </row>
    <row r="382" spans="3:3" x14ac:dyDescent="0.25">
      <c r="C382" s="119"/>
    </row>
    <row r="383" spans="3:3" x14ac:dyDescent="0.25">
      <c r="C383" s="119"/>
    </row>
    <row r="384" spans="3:3" x14ac:dyDescent="0.25">
      <c r="C384" s="119"/>
    </row>
    <row r="385" spans="3:3" x14ac:dyDescent="0.25">
      <c r="C385" s="119"/>
    </row>
    <row r="386" spans="3:3" x14ac:dyDescent="0.25">
      <c r="C386" s="119"/>
    </row>
    <row r="387" spans="3:3" x14ac:dyDescent="0.25">
      <c r="C387" s="119"/>
    </row>
    <row r="388" spans="3:3" x14ac:dyDescent="0.25">
      <c r="C388" s="119"/>
    </row>
    <row r="389" spans="3:3" x14ac:dyDescent="0.25">
      <c r="C389" s="119"/>
    </row>
    <row r="390" spans="3:3" x14ac:dyDescent="0.25">
      <c r="C390" s="119"/>
    </row>
    <row r="391" spans="3:3" x14ac:dyDescent="0.25">
      <c r="C391" s="119"/>
    </row>
    <row r="392" spans="3:3" x14ac:dyDescent="0.25">
      <c r="C392" s="119"/>
    </row>
    <row r="393" spans="3:3" x14ac:dyDescent="0.25">
      <c r="C393" s="119"/>
    </row>
    <row r="394" spans="3:3" x14ac:dyDescent="0.25">
      <c r="C394" s="119"/>
    </row>
    <row r="395" spans="3:3" x14ac:dyDescent="0.25">
      <c r="C395" s="119"/>
    </row>
    <row r="396" spans="3:3" x14ac:dyDescent="0.25">
      <c r="C396" s="119"/>
    </row>
    <row r="397" spans="3:3" x14ac:dyDescent="0.25">
      <c r="C397" s="119"/>
    </row>
    <row r="398" spans="3:3" x14ac:dyDescent="0.25">
      <c r="C398" s="119"/>
    </row>
    <row r="399" spans="3:3" x14ac:dyDescent="0.25">
      <c r="C399" s="119"/>
    </row>
    <row r="400" spans="3:3" x14ac:dyDescent="0.25">
      <c r="C400" s="119"/>
    </row>
    <row r="401" spans="3:3" x14ac:dyDescent="0.25">
      <c r="C401" s="119"/>
    </row>
    <row r="402" spans="3:3" x14ac:dyDescent="0.25">
      <c r="C402" s="119"/>
    </row>
    <row r="403" spans="3:3" x14ac:dyDescent="0.25">
      <c r="C403" s="119"/>
    </row>
    <row r="404" spans="3:3" x14ac:dyDescent="0.25">
      <c r="C404" s="119"/>
    </row>
    <row r="405" spans="3:3" x14ac:dyDescent="0.25">
      <c r="C405" s="119"/>
    </row>
    <row r="406" spans="3:3" x14ac:dyDescent="0.25">
      <c r="C406" s="119"/>
    </row>
    <row r="407" spans="3:3" x14ac:dyDescent="0.25">
      <c r="C407" s="119"/>
    </row>
    <row r="408" spans="3:3" x14ac:dyDescent="0.25">
      <c r="C408" s="119"/>
    </row>
    <row r="409" spans="3:3" x14ac:dyDescent="0.25">
      <c r="C409" s="119"/>
    </row>
    <row r="410" spans="3:3" x14ac:dyDescent="0.25">
      <c r="C410" s="119"/>
    </row>
    <row r="411" spans="3:3" x14ac:dyDescent="0.25">
      <c r="C411" s="119"/>
    </row>
    <row r="412" spans="3:3" x14ac:dyDescent="0.25">
      <c r="C412" s="119"/>
    </row>
    <row r="413" spans="3:3" x14ac:dyDescent="0.25">
      <c r="C413" s="119"/>
    </row>
    <row r="414" spans="3:3" x14ac:dyDescent="0.25">
      <c r="C414" s="119"/>
    </row>
    <row r="415" spans="3:3" x14ac:dyDescent="0.25">
      <c r="C415" s="119"/>
    </row>
    <row r="416" spans="3:3" x14ac:dyDescent="0.25">
      <c r="C416" s="119"/>
    </row>
    <row r="417" spans="3:3" x14ac:dyDescent="0.25">
      <c r="C417" s="119"/>
    </row>
    <row r="418" spans="3:3" x14ac:dyDescent="0.25">
      <c r="C418" s="119"/>
    </row>
    <row r="419" spans="3:3" x14ac:dyDescent="0.25">
      <c r="C419" s="119"/>
    </row>
    <row r="420" spans="3:3" x14ac:dyDescent="0.25">
      <c r="C420" s="119"/>
    </row>
    <row r="421" spans="3:3" x14ac:dyDescent="0.25">
      <c r="C421" s="119"/>
    </row>
    <row r="422" spans="3:3" x14ac:dyDescent="0.25">
      <c r="C422" s="119"/>
    </row>
    <row r="423" spans="3:3" x14ac:dyDescent="0.25">
      <c r="C423" s="119"/>
    </row>
    <row r="424" spans="3:3" x14ac:dyDescent="0.25">
      <c r="C424" s="119"/>
    </row>
    <row r="425" spans="3:3" x14ac:dyDescent="0.25">
      <c r="C425" s="119"/>
    </row>
    <row r="426" spans="3:3" x14ac:dyDescent="0.25">
      <c r="C426" s="119"/>
    </row>
    <row r="427" spans="3:3" x14ac:dyDescent="0.25">
      <c r="C427" s="119"/>
    </row>
    <row r="428" spans="3:3" x14ac:dyDescent="0.25">
      <c r="C428" s="119"/>
    </row>
    <row r="429" spans="3:3" x14ac:dyDescent="0.25">
      <c r="C429" s="119"/>
    </row>
    <row r="430" spans="3:3" x14ac:dyDescent="0.25">
      <c r="C430" s="119"/>
    </row>
    <row r="431" spans="3:3" x14ac:dyDescent="0.25">
      <c r="C431" s="119"/>
    </row>
    <row r="432" spans="3:3" x14ac:dyDescent="0.25">
      <c r="C432" s="119"/>
    </row>
    <row r="433" spans="3:3" x14ac:dyDescent="0.25">
      <c r="C433" s="119"/>
    </row>
    <row r="434" spans="3:3" x14ac:dyDescent="0.25">
      <c r="C434" s="119"/>
    </row>
    <row r="435" spans="3:3" x14ac:dyDescent="0.25">
      <c r="C435" s="119"/>
    </row>
    <row r="436" spans="3:3" x14ac:dyDescent="0.25">
      <c r="C436" s="119"/>
    </row>
    <row r="437" spans="3:3" x14ac:dyDescent="0.25">
      <c r="C437" s="119"/>
    </row>
    <row r="438" spans="3:3" x14ac:dyDescent="0.25">
      <c r="C438" s="119"/>
    </row>
    <row r="439" spans="3:3" x14ac:dyDescent="0.25">
      <c r="C439" s="119"/>
    </row>
    <row r="440" spans="3:3" x14ac:dyDescent="0.25">
      <c r="C440" s="119"/>
    </row>
    <row r="441" spans="3:3" x14ac:dyDescent="0.25">
      <c r="C441" s="119"/>
    </row>
    <row r="442" spans="3:3" x14ac:dyDescent="0.25">
      <c r="C442" s="119"/>
    </row>
    <row r="443" spans="3:3" x14ac:dyDescent="0.25">
      <c r="C443" s="119"/>
    </row>
    <row r="444" spans="3:3" x14ac:dyDescent="0.25">
      <c r="C444" s="119"/>
    </row>
    <row r="445" spans="3:3" x14ac:dyDescent="0.25">
      <c r="C445" s="119"/>
    </row>
    <row r="446" spans="3:3" x14ac:dyDescent="0.25">
      <c r="C446" s="119"/>
    </row>
    <row r="447" spans="3:3" x14ac:dyDescent="0.25">
      <c r="C447" s="119"/>
    </row>
    <row r="448" spans="3:3" x14ac:dyDescent="0.25">
      <c r="C448" s="119"/>
    </row>
    <row r="449" spans="3:3" x14ac:dyDescent="0.25">
      <c r="C449" s="119"/>
    </row>
    <row r="450" spans="3:3" x14ac:dyDescent="0.25">
      <c r="C450" s="119"/>
    </row>
    <row r="451" spans="3:3" x14ac:dyDescent="0.25">
      <c r="C451" s="119"/>
    </row>
    <row r="452" spans="3:3" x14ac:dyDescent="0.25">
      <c r="C452" s="119"/>
    </row>
    <row r="453" spans="3:3" x14ac:dyDescent="0.25">
      <c r="C453" s="119"/>
    </row>
    <row r="454" spans="3:3" x14ac:dyDescent="0.25">
      <c r="C454" s="119"/>
    </row>
    <row r="455" spans="3:3" x14ac:dyDescent="0.25">
      <c r="C455" s="119"/>
    </row>
    <row r="456" spans="3:3" x14ac:dyDescent="0.25">
      <c r="C456" s="119"/>
    </row>
    <row r="457" spans="3:3" x14ac:dyDescent="0.25">
      <c r="C457" s="119"/>
    </row>
    <row r="458" spans="3:3" x14ac:dyDescent="0.25">
      <c r="C458" s="119"/>
    </row>
    <row r="459" spans="3:3" x14ac:dyDescent="0.25">
      <c r="C459" s="119"/>
    </row>
    <row r="460" spans="3:3" x14ac:dyDescent="0.25">
      <c r="C460" s="119"/>
    </row>
    <row r="461" spans="3:3" x14ac:dyDescent="0.25">
      <c r="C461" s="119"/>
    </row>
    <row r="462" spans="3:3" x14ac:dyDescent="0.25">
      <c r="C462" s="119"/>
    </row>
    <row r="463" spans="3:3" x14ac:dyDescent="0.25">
      <c r="C463" s="119"/>
    </row>
    <row r="464" spans="3:3" x14ac:dyDescent="0.25">
      <c r="C464" s="119"/>
    </row>
    <row r="465" spans="3:3" x14ac:dyDescent="0.25">
      <c r="C465" s="119"/>
    </row>
    <row r="466" spans="3:3" x14ac:dyDescent="0.25">
      <c r="C466" s="119"/>
    </row>
    <row r="467" spans="3:3" x14ac:dyDescent="0.25">
      <c r="C467" s="119"/>
    </row>
    <row r="468" spans="3:3" x14ac:dyDescent="0.25">
      <c r="C468" s="119"/>
    </row>
    <row r="469" spans="3:3" x14ac:dyDescent="0.25">
      <c r="C469" s="119"/>
    </row>
    <row r="470" spans="3:3" x14ac:dyDescent="0.25">
      <c r="C470" s="119"/>
    </row>
    <row r="471" spans="3:3" x14ac:dyDescent="0.25">
      <c r="C471" s="119"/>
    </row>
    <row r="472" spans="3:3" x14ac:dyDescent="0.25">
      <c r="C472" s="119"/>
    </row>
    <row r="473" spans="3:3" x14ac:dyDescent="0.25">
      <c r="C473" s="119"/>
    </row>
    <row r="474" spans="3:3" x14ac:dyDescent="0.25">
      <c r="C474" s="119"/>
    </row>
    <row r="475" spans="3:3" x14ac:dyDescent="0.25">
      <c r="C475" s="119"/>
    </row>
    <row r="476" spans="3:3" x14ac:dyDescent="0.25">
      <c r="C476" s="119"/>
    </row>
    <row r="477" spans="3:3" x14ac:dyDescent="0.25">
      <c r="C477" s="119"/>
    </row>
    <row r="478" spans="3:3" x14ac:dyDescent="0.25">
      <c r="C478" s="119"/>
    </row>
    <row r="479" spans="3:3" x14ac:dyDescent="0.25">
      <c r="C479" s="119"/>
    </row>
    <row r="480" spans="3:3" x14ac:dyDescent="0.25">
      <c r="C480" s="119"/>
    </row>
    <row r="481" spans="3:3" x14ac:dyDescent="0.25">
      <c r="C481" s="119"/>
    </row>
    <row r="482" spans="3:3" x14ac:dyDescent="0.25">
      <c r="C482" s="119"/>
    </row>
    <row r="483" spans="3:3" x14ac:dyDescent="0.25">
      <c r="C483" s="119"/>
    </row>
    <row r="484" spans="3:3" x14ac:dyDescent="0.25">
      <c r="C484" s="119"/>
    </row>
    <row r="485" spans="3:3" x14ac:dyDescent="0.25">
      <c r="C485" s="119"/>
    </row>
    <row r="486" spans="3:3" x14ac:dyDescent="0.25">
      <c r="C486" s="119"/>
    </row>
    <row r="487" spans="3:3" x14ac:dyDescent="0.25">
      <c r="C487" s="119"/>
    </row>
    <row r="488" spans="3:3" x14ac:dyDescent="0.25">
      <c r="C488" s="119"/>
    </row>
    <row r="489" spans="3:3" x14ac:dyDescent="0.25">
      <c r="C489" s="119"/>
    </row>
    <row r="490" spans="3:3" x14ac:dyDescent="0.25">
      <c r="C490" s="119"/>
    </row>
    <row r="491" spans="3:3" x14ac:dyDescent="0.25">
      <c r="C491" s="119"/>
    </row>
    <row r="492" spans="3:3" x14ac:dyDescent="0.25">
      <c r="C492" s="119"/>
    </row>
    <row r="493" spans="3:3" x14ac:dyDescent="0.25">
      <c r="C493" s="119"/>
    </row>
    <row r="494" spans="3:3" x14ac:dyDescent="0.25">
      <c r="C494" s="119"/>
    </row>
    <row r="495" spans="3:3" x14ac:dyDescent="0.25">
      <c r="C495" s="119"/>
    </row>
    <row r="496" spans="3:3" x14ac:dyDescent="0.25">
      <c r="C496" s="119"/>
    </row>
    <row r="497" spans="3:3" x14ac:dyDescent="0.25">
      <c r="C497" s="119"/>
    </row>
    <row r="498" spans="3:3" x14ac:dyDescent="0.25">
      <c r="C498" s="119"/>
    </row>
    <row r="499" spans="3:3" x14ac:dyDescent="0.25">
      <c r="C499" s="119"/>
    </row>
    <row r="500" spans="3:3" x14ac:dyDescent="0.25">
      <c r="C500" s="119"/>
    </row>
    <row r="501" spans="3:3" x14ac:dyDescent="0.25">
      <c r="C501" s="119"/>
    </row>
    <row r="502" spans="3:3" x14ac:dyDescent="0.25">
      <c r="C502" s="119"/>
    </row>
    <row r="503" spans="3:3" x14ac:dyDescent="0.25">
      <c r="C503" s="119"/>
    </row>
    <row r="504" spans="3:3" x14ac:dyDescent="0.25">
      <c r="C504" s="119"/>
    </row>
    <row r="505" spans="3:3" x14ac:dyDescent="0.25">
      <c r="C505" s="119"/>
    </row>
    <row r="506" spans="3:3" x14ac:dyDescent="0.25">
      <c r="C506" s="119"/>
    </row>
    <row r="507" spans="3:3" x14ac:dyDescent="0.25">
      <c r="C507" s="119"/>
    </row>
    <row r="508" spans="3:3" x14ac:dyDescent="0.25">
      <c r="C508" s="119"/>
    </row>
    <row r="509" spans="3:3" x14ac:dyDescent="0.25">
      <c r="C509" s="119"/>
    </row>
    <row r="510" spans="3:3" x14ac:dyDescent="0.25">
      <c r="C510" s="119"/>
    </row>
    <row r="511" spans="3:3" x14ac:dyDescent="0.25">
      <c r="C511" s="119"/>
    </row>
    <row r="512" spans="3:3" x14ac:dyDescent="0.25">
      <c r="C512" s="119"/>
    </row>
    <row r="513" spans="3:3" x14ac:dyDescent="0.25">
      <c r="C513" s="119"/>
    </row>
    <row r="514" spans="3:3" x14ac:dyDescent="0.25">
      <c r="C514" s="119"/>
    </row>
    <row r="515" spans="3:3" x14ac:dyDescent="0.25">
      <c r="C515" s="119"/>
    </row>
    <row r="516" spans="3:3" x14ac:dyDescent="0.25">
      <c r="C516" s="119"/>
    </row>
    <row r="517" spans="3:3" x14ac:dyDescent="0.25">
      <c r="C517" s="119"/>
    </row>
    <row r="518" spans="3:3" x14ac:dyDescent="0.25">
      <c r="C518" s="119"/>
    </row>
    <row r="519" spans="3:3" x14ac:dyDescent="0.25">
      <c r="C519" s="119"/>
    </row>
    <row r="520" spans="3:3" x14ac:dyDescent="0.25">
      <c r="C520" s="119"/>
    </row>
    <row r="521" spans="3:3" x14ac:dyDescent="0.25">
      <c r="C521" s="119"/>
    </row>
    <row r="522" spans="3:3" x14ac:dyDescent="0.25">
      <c r="C522" s="119"/>
    </row>
    <row r="523" spans="3:3" x14ac:dyDescent="0.25">
      <c r="C523" s="119"/>
    </row>
    <row r="524" spans="3:3" x14ac:dyDescent="0.25">
      <c r="C524" s="119"/>
    </row>
    <row r="525" spans="3:3" x14ac:dyDescent="0.25">
      <c r="C525" s="119"/>
    </row>
    <row r="526" spans="3:3" x14ac:dyDescent="0.25">
      <c r="C526" s="119"/>
    </row>
    <row r="527" spans="3:3" x14ac:dyDescent="0.25">
      <c r="C527" s="119"/>
    </row>
    <row r="528" spans="3:3" x14ac:dyDescent="0.25">
      <c r="C528" s="119"/>
    </row>
    <row r="529" spans="3:3" x14ac:dyDescent="0.25">
      <c r="C529" s="119"/>
    </row>
    <row r="530" spans="3:3" x14ac:dyDescent="0.25">
      <c r="C530" s="119"/>
    </row>
    <row r="531" spans="3:3" x14ac:dyDescent="0.25">
      <c r="C531" s="119"/>
    </row>
    <row r="532" spans="3:3" x14ac:dyDescent="0.25">
      <c r="C532" s="119"/>
    </row>
    <row r="533" spans="3:3" x14ac:dyDescent="0.25">
      <c r="C533" s="119"/>
    </row>
    <row r="534" spans="3:3" x14ac:dyDescent="0.25">
      <c r="C534" s="119"/>
    </row>
    <row r="535" spans="3:3" x14ac:dyDescent="0.25">
      <c r="C535" s="119"/>
    </row>
    <row r="536" spans="3:3" x14ac:dyDescent="0.25">
      <c r="C536" s="119"/>
    </row>
    <row r="537" spans="3:3" x14ac:dyDescent="0.25">
      <c r="C537" s="119"/>
    </row>
    <row r="538" spans="3:3" x14ac:dyDescent="0.25">
      <c r="C538" s="119"/>
    </row>
    <row r="539" spans="3:3" x14ac:dyDescent="0.25">
      <c r="C539" s="119"/>
    </row>
    <row r="540" spans="3:3" x14ac:dyDescent="0.25">
      <c r="C540" s="119"/>
    </row>
    <row r="541" spans="3:3" x14ac:dyDescent="0.25">
      <c r="C541" s="119"/>
    </row>
    <row r="542" spans="3:3" x14ac:dyDescent="0.25">
      <c r="C542" s="119"/>
    </row>
    <row r="543" spans="3:3" x14ac:dyDescent="0.25">
      <c r="C543" s="119"/>
    </row>
    <row r="544" spans="3:3" x14ac:dyDescent="0.25">
      <c r="C544" s="119"/>
    </row>
    <row r="545" spans="3:3" x14ac:dyDescent="0.25">
      <c r="C545" s="119"/>
    </row>
    <row r="546" spans="3:3" x14ac:dyDescent="0.25">
      <c r="C546" s="119"/>
    </row>
    <row r="547" spans="3:3" x14ac:dyDescent="0.25">
      <c r="C547" s="119"/>
    </row>
    <row r="548" spans="3:3" x14ac:dyDescent="0.25">
      <c r="C548" s="119"/>
    </row>
    <row r="549" spans="3:3" x14ac:dyDescent="0.25">
      <c r="C549" s="119"/>
    </row>
    <row r="550" spans="3:3" x14ac:dyDescent="0.25">
      <c r="C550" s="119"/>
    </row>
    <row r="551" spans="3:3" x14ac:dyDescent="0.25">
      <c r="C551" s="119"/>
    </row>
    <row r="552" spans="3:3" x14ac:dyDescent="0.25">
      <c r="C552" s="119"/>
    </row>
    <row r="553" spans="3:3" x14ac:dyDescent="0.25">
      <c r="C553" s="119"/>
    </row>
    <row r="554" spans="3:3" x14ac:dyDescent="0.25">
      <c r="C554" s="119"/>
    </row>
    <row r="555" spans="3:3" x14ac:dyDescent="0.25">
      <c r="C555" s="119"/>
    </row>
    <row r="556" spans="3:3" x14ac:dyDescent="0.25">
      <c r="C556" s="119"/>
    </row>
    <row r="557" spans="3:3" x14ac:dyDescent="0.25">
      <c r="C557" s="119"/>
    </row>
    <row r="558" spans="3:3" x14ac:dyDescent="0.25">
      <c r="C558" s="119"/>
    </row>
    <row r="559" spans="3:3" x14ac:dyDescent="0.25">
      <c r="C559" s="119"/>
    </row>
    <row r="560" spans="3:3" x14ac:dyDescent="0.25">
      <c r="C560" s="119"/>
    </row>
    <row r="561" spans="3:3" x14ac:dyDescent="0.25">
      <c r="C561" s="119"/>
    </row>
    <row r="562" spans="3:3" x14ac:dyDescent="0.25">
      <c r="C562" s="119"/>
    </row>
    <row r="563" spans="3:3" x14ac:dyDescent="0.25">
      <c r="C563" s="119"/>
    </row>
    <row r="564" spans="3:3" x14ac:dyDescent="0.25">
      <c r="C564" s="119"/>
    </row>
    <row r="565" spans="3:3" x14ac:dyDescent="0.25">
      <c r="C565" s="119"/>
    </row>
    <row r="566" spans="3:3" x14ac:dyDescent="0.25">
      <c r="C566" s="119"/>
    </row>
    <row r="567" spans="3:3" x14ac:dyDescent="0.25">
      <c r="C567" s="119"/>
    </row>
    <row r="568" spans="3:3" x14ac:dyDescent="0.25">
      <c r="C568" s="119"/>
    </row>
    <row r="569" spans="3:3" x14ac:dyDescent="0.25">
      <c r="C569" s="119"/>
    </row>
    <row r="570" spans="3:3" x14ac:dyDescent="0.25">
      <c r="C570" s="119"/>
    </row>
    <row r="571" spans="3:3" x14ac:dyDescent="0.25">
      <c r="C571" s="119"/>
    </row>
    <row r="572" spans="3:3" x14ac:dyDescent="0.25">
      <c r="C572" s="119"/>
    </row>
    <row r="573" spans="3:3" x14ac:dyDescent="0.25">
      <c r="C573" s="119"/>
    </row>
    <row r="574" spans="3:3" x14ac:dyDescent="0.25">
      <c r="C574" s="119"/>
    </row>
    <row r="575" spans="3:3" x14ac:dyDescent="0.25">
      <c r="C575" s="119"/>
    </row>
    <row r="576" spans="3:3" x14ac:dyDescent="0.25">
      <c r="C576" s="119"/>
    </row>
    <row r="577" spans="3:3" x14ac:dyDescent="0.25">
      <c r="C577" s="119"/>
    </row>
    <row r="578" spans="3:3" x14ac:dyDescent="0.25">
      <c r="C578" s="119"/>
    </row>
    <row r="579" spans="3:3" x14ac:dyDescent="0.25">
      <c r="C579" s="119"/>
    </row>
    <row r="580" spans="3:3" x14ac:dyDescent="0.25">
      <c r="C580" s="119"/>
    </row>
    <row r="581" spans="3:3" x14ac:dyDescent="0.25">
      <c r="C581" s="119"/>
    </row>
    <row r="582" spans="3:3" x14ac:dyDescent="0.25">
      <c r="C582" s="119"/>
    </row>
    <row r="583" spans="3:3" x14ac:dyDescent="0.25">
      <c r="C583" s="119"/>
    </row>
    <row r="584" spans="3:3" x14ac:dyDescent="0.25">
      <c r="C584" s="119"/>
    </row>
    <row r="585" spans="3:3" x14ac:dyDescent="0.25">
      <c r="C585" s="119"/>
    </row>
    <row r="586" spans="3:3" x14ac:dyDescent="0.25">
      <c r="C586" s="119"/>
    </row>
    <row r="587" spans="3:3" x14ac:dyDescent="0.25">
      <c r="C587" s="119"/>
    </row>
    <row r="588" spans="3:3" x14ac:dyDescent="0.25">
      <c r="C588" s="119"/>
    </row>
    <row r="589" spans="3:3" x14ac:dyDescent="0.25">
      <c r="C589" s="119"/>
    </row>
    <row r="590" spans="3:3" x14ac:dyDescent="0.25">
      <c r="C590" s="119"/>
    </row>
    <row r="591" spans="3:3" x14ac:dyDescent="0.25">
      <c r="C591" s="119"/>
    </row>
    <row r="592" spans="3:3" x14ac:dyDescent="0.25">
      <c r="C592" s="119"/>
    </row>
    <row r="593" spans="3:3" x14ac:dyDescent="0.25">
      <c r="C593" s="119"/>
    </row>
    <row r="594" spans="3:3" x14ac:dyDescent="0.25">
      <c r="C594" s="119"/>
    </row>
    <row r="595" spans="3:3" x14ac:dyDescent="0.25">
      <c r="C595" s="119"/>
    </row>
    <row r="596" spans="3:3" x14ac:dyDescent="0.25">
      <c r="C596" s="119"/>
    </row>
    <row r="597" spans="3:3" x14ac:dyDescent="0.25">
      <c r="C597" s="119"/>
    </row>
    <row r="598" spans="3:3" x14ac:dyDescent="0.25">
      <c r="C598" s="119"/>
    </row>
    <row r="599" spans="3:3" x14ac:dyDescent="0.25">
      <c r="C599" s="119"/>
    </row>
    <row r="600" spans="3:3" x14ac:dyDescent="0.25">
      <c r="C600" s="119"/>
    </row>
    <row r="601" spans="3:3" x14ac:dyDescent="0.25">
      <c r="C601" s="119"/>
    </row>
    <row r="602" spans="3:3" x14ac:dyDescent="0.25">
      <c r="C602" s="119"/>
    </row>
    <row r="603" spans="3:3" x14ac:dyDescent="0.25">
      <c r="C603" s="119"/>
    </row>
    <row r="604" spans="3:3" x14ac:dyDescent="0.25">
      <c r="C604" s="119"/>
    </row>
    <row r="605" spans="3:3" x14ac:dyDescent="0.25">
      <c r="C605" s="119"/>
    </row>
    <row r="606" spans="3:3" x14ac:dyDescent="0.25">
      <c r="C606" s="119"/>
    </row>
    <row r="607" spans="3:3" x14ac:dyDescent="0.25">
      <c r="C607" s="119"/>
    </row>
    <row r="608" spans="3:3" x14ac:dyDescent="0.25">
      <c r="C608" s="119"/>
    </row>
    <row r="609" spans="3:3" x14ac:dyDescent="0.25">
      <c r="C609" s="119"/>
    </row>
    <row r="610" spans="3:3" x14ac:dyDescent="0.25">
      <c r="C610" s="119"/>
    </row>
    <row r="611" spans="3:3" x14ac:dyDescent="0.25">
      <c r="C611" s="119"/>
    </row>
    <row r="612" spans="3:3" x14ac:dyDescent="0.25">
      <c r="C612" s="119"/>
    </row>
    <row r="613" spans="3:3" x14ac:dyDescent="0.25">
      <c r="C613" s="119"/>
    </row>
    <row r="614" spans="3:3" x14ac:dyDescent="0.25">
      <c r="C614" s="119"/>
    </row>
    <row r="615" spans="3:3" x14ac:dyDescent="0.25">
      <c r="C615" s="119"/>
    </row>
    <row r="616" spans="3:3" x14ac:dyDescent="0.25">
      <c r="C616" s="119"/>
    </row>
    <row r="617" spans="3:3" x14ac:dyDescent="0.25">
      <c r="C617" s="119"/>
    </row>
    <row r="618" spans="3:3" x14ac:dyDescent="0.25">
      <c r="C618" s="119"/>
    </row>
    <row r="619" spans="3:3" x14ac:dyDescent="0.25">
      <c r="C619" s="119"/>
    </row>
    <row r="620" spans="3:3" x14ac:dyDescent="0.25">
      <c r="C620" s="119"/>
    </row>
    <row r="621" spans="3:3" x14ac:dyDescent="0.25">
      <c r="C621" s="119"/>
    </row>
    <row r="622" spans="3:3" x14ac:dyDescent="0.25">
      <c r="C622" s="119"/>
    </row>
    <row r="623" spans="3:3" x14ac:dyDescent="0.25">
      <c r="C623" s="119"/>
    </row>
    <row r="624" spans="3:3" x14ac:dyDescent="0.25">
      <c r="C624" s="119"/>
    </row>
    <row r="625" spans="3:3" x14ac:dyDescent="0.25">
      <c r="C625" s="119"/>
    </row>
    <row r="626" spans="3:3" x14ac:dyDescent="0.25">
      <c r="C626" s="119"/>
    </row>
    <row r="627" spans="3:3" x14ac:dyDescent="0.25">
      <c r="C627" s="119"/>
    </row>
    <row r="628" spans="3:3" x14ac:dyDescent="0.25">
      <c r="C628" s="119"/>
    </row>
    <row r="629" spans="3:3" x14ac:dyDescent="0.25">
      <c r="C629" s="119"/>
    </row>
    <row r="630" spans="3:3" x14ac:dyDescent="0.25">
      <c r="C630" s="119"/>
    </row>
    <row r="631" spans="3:3" x14ac:dyDescent="0.25">
      <c r="C631" s="119"/>
    </row>
    <row r="632" spans="3:3" x14ac:dyDescent="0.25">
      <c r="C632" s="119"/>
    </row>
    <row r="633" spans="3:3" x14ac:dyDescent="0.25">
      <c r="C633" s="119"/>
    </row>
    <row r="634" spans="3:3" x14ac:dyDescent="0.25">
      <c r="C634" s="119"/>
    </row>
    <row r="635" spans="3:3" x14ac:dyDescent="0.25">
      <c r="C635" s="119"/>
    </row>
    <row r="636" spans="3:3" x14ac:dyDescent="0.25">
      <c r="C636" s="119"/>
    </row>
    <row r="637" spans="3:3" x14ac:dyDescent="0.25">
      <c r="C637" s="119"/>
    </row>
    <row r="638" spans="3:3" x14ac:dyDescent="0.25">
      <c r="C638" s="119"/>
    </row>
    <row r="639" spans="3:3" x14ac:dyDescent="0.25">
      <c r="C639" s="119"/>
    </row>
    <row r="640" spans="3:3" x14ac:dyDescent="0.25">
      <c r="C640" s="119"/>
    </row>
    <row r="641" spans="3:3" x14ac:dyDescent="0.25">
      <c r="C641" s="119"/>
    </row>
    <row r="642" spans="3:3" x14ac:dyDescent="0.25">
      <c r="C642" s="119"/>
    </row>
    <row r="643" spans="3:3" x14ac:dyDescent="0.25">
      <c r="C643" s="119"/>
    </row>
    <row r="644" spans="3:3" x14ac:dyDescent="0.25">
      <c r="C644" s="119"/>
    </row>
    <row r="645" spans="3:3" x14ac:dyDescent="0.25">
      <c r="C645" s="119"/>
    </row>
    <row r="646" spans="3:3" x14ac:dyDescent="0.25">
      <c r="C646" s="119"/>
    </row>
    <row r="647" spans="3:3" x14ac:dyDescent="0.25">
      <c r="C647" s="119"/>
    </row>
    <row r="648" spans="3:3" x14ac:dyDescent="0.25">
      <c r="C648" s="119"/>
    </row>
    <row r="649" spans="3:3" x14ac:dyDescent="0.25">
      <c r="C649" s="119"/>
    </row>
    <row r="650" spans="3:3" x14ac:dyDescent="0.25">
      <c r="C650" s="119"/>
    </row>
    <row r="651" spans="3:3" x14ac:dyDescent="0.25">
      <c r="C651" s="119"/>
    </row>
    <row r="652" spans="3:3" x14ac:dyDescent="0.25">
      <c r="C652" s="119"/>
    </row>
    <row r="653" spans="3:3" x14ac:dyDescent="0.25">
      <c r="C653" s="119"/>
    </row>
    <row r="654" spans="3:3" x14ac:dyDescent="0.25">
      <c r="C654" s="119"/>
    </row>
    <row r="655" spans="3:3" x14ac:dyDescent="0.25">
      <c r="C655" s="119"/>
    </row>
    <row r="656" spans="3:3" x14ac:dyDescent="0.25">
      <c r="C656" s="119"/>
    </row>
    <row r="657" spans="3:3" x14ac:dyDescent="0.25">
      <c r="C657" s="119"/>
    </row>
    <row r="658" spans="3:3" x14ac:dyDescent="0.25">
      <c r="C658" s="119"/>
    </row>
    <row r="659" spans="3:3" x14ac:dyDescent="0.25">
      <c r="C659" s="119"/>
    </row>
    <row r="660" spans="3:3" x14ac:dyDescent="0.25">
      <c r="C660" s="119"/>
    </row>
    <row r="661" spans="3:3" x14ac:dyDescent="0.25">
      <c r="C661" s="119"/>
    </row>
    <row r="662" spans="3:3" x14ac:dyDescent="0.25">
      <c r="C662" s="119"/>
    </row>
    <row r="663" spans="3:3" x14ac:dyDescent="0.25">
      <c r="C663" s="119"/>
    </row>
    <row r="664" spans="3:3" x14ac:dyDescent="0.25">
      <c r="C664" s="119"/>
    </row>
    <row r="665" spans="3:3" x14ac:dyDescent="0.25">
      <c r="C665" s="119"/>
    </row>
    <row r="666" spans="3:3" x14ac:dyDescent="0.25">
      <c r="C666" s="119"/>
    </row>
    <row r="667" spans="3:3" x14ac:dyDescent="0.25">
      <c r="C667" s="119"/>
    </row>
    <row r="668" spans="3:3" x14ac:dyDescent="0.25">
      <c r="C668" s="119"/>
    </row>
    <row r="669" spans="3:3" x14ac:dyDescent="0.25">
      <c r="C669" s="119"/>
    </row>
    <row r="670" spans="3:3" x14ac:dyDescent="0.25">
      <c r="C670" s="119"/>
    </row>
    <row r="671" spans="3:3" x14ac:dyDescent="0.25">
      <c r="C671" s="119"/>
    </row>
    <row r="672" spans="3:3" x14ac:dyDescent="0.25">
      <c r="C672" s="119"/>
    </row>
    <row r="673" spans="3:3" x14ac:dyDescent="0.25">
      <c r="C673" s="119"/>
    </row>
    <row r="674" spans="3:3" x14ac:dyDescent="0.25">
      <c r="C674" s="119"/>
    </row>
    <row r="675" spans="3:3" x14ac:dyDescent="0.25">
      <c r="C675" s="119"/>
    </row>
    <row r="676" spans="3:3" x14ac:dyDescent="0.25">
      <c r="C676" s="119"/>
    </row>
    <row r="677" spans="3:3" x14ac:dyDescent="0.25">
      <c r="C677" s="119"/>
    </row>
    <row r="678" spans="3:3" x14ac:dyDescent="0.25">
      <c r="C678" s="119"/>
    </row>
    <row r="679" spans="3:3" x14ac:dyDescent="0.25">
      <c r="C679" s="119"/>
    </row>
    <row r="680" spans="3:3" x14ac:dyDescent="0.25">
      <c r="C680" s="119"/>
    </row>
    <row r="681" spans="3:3" x14ac:dyDescent="0.25">
      <c r="C681" s="119"/>
    </row>
    <row r="682" spans="3:3" x14ac:dyDescent="0.25">
      <c r="C682" s="119"/>
    </row>
    <row r="683" spans="3:3" x14ac:dyDescent="0.25">
      <c r="C683" s="119"/>
    </row>
    <row r="684" spans="3:3" x14ac:dyDescent="0.25">
      <c r="C684" s="119"/>
    </row>
    <row r="685" spans="3:3" x14ac:dyDescent="0.25">
      <c r="C685" s="119"/>
    </row>
    <row r="686" spans="3:3" x14ac:dyDescent="0.25">
      <c r="C686" s="119"/>
    </row>
    <row r="687" spans="3:3" x14ac:dyDescent="0.25">
      <c r="C687" s="119"/>
    </row>
    <row r="688" spans="3:3" x14ac:dyDescent="0.25">
      <c r="C688" s="119"/>
    </row>
    <row r="689" spans="3:3" x14ac:dyDescent="0.25">
      <c r="C689" s="119"/>
    </row>
    <row r="690" spans="3:3" x14ac:dyDescent="0.25">
      <c r="C690" s="119"/>
    </row>
    <row r="691" spans="3:3" x14ac:dyDescent="0.25">
      <c r="C691" s="119"/>
    </row>
    <row r="692" spans="3:3" x14ac:dyDescent="0.25">
      <c r="C692" s="119"/>
    </row>
    <row r="693" spans="3:3" x14ac:dyDescent="0.25">
      <c r="C693" s="119"/>
    </row>
    <row r="694" spans="3:3" x14ac:dyDescent="0.25">
      <c r="C694" s="119"/>
    </row>
    <row r="695" spans="3:3" x14ac:dyDescent="0.25">
      <c r="C695" s="119"/>
    </row>
    <row r="696" spans="3:3" x14ac:dyDescent="0.25">
      <c r="C696" s="119"/>
    </row>
    <row r="697" spans="3:3" x14ac:dyDescent="0.25">
      <c r="C697" s="119"/>
    </row>
    <row r="698" spans="3:3" x14ac:dyDescent="0.25">
      <c r="C698" s="119"/>
    </row>
    <row r="699" spans="3:3" x14ac:dyDescent="0.25">
      <c r="C699" s="119"/>
    </row>
    <row r="700" spans="3:3" x14ac:dyDescent="0.25">
      <c r="C700" s="119"/>
    </row>
    <row r="701" spans="3:3" x14ac:dyDescent="0.25">
      <c r="C701" s="119"/>
    </row>
    <row r="702" spans="3:3" x14ac:dyDescent="0.25">
      <c r="C702" s="119"/>
    </row>
    <row r="703" spans="3:3" x14ac:dyDescent="0.25">
      <c r="C703" s="119"/>
    </row>
    <row r="704" spans="3:3" x14ac:dyDescent="0.25">
      <c r="C704" s="119"/>
    </row>
    <row r="705" spans="3:3" x14ac:dyDescent="0.25">
      <c r="C705" s="119"/>
    </row>
    <row r="706" spans="3:3" x14ac:dyDescent="0.25">
      <c r="C706" s="119"/>
    </row>
    <row r="707" spans="3:3" x14ac:dyDescent="0.25">
      <c r="C707" s="119"/>
    </row>
    <row r="708" spans="3:3" x14ac:dyDescent="0.25">
      <c r="C708" s="119"/>
    </row>
    <row r="709" spans="3:3" x14ac:dyDescent="0.25">
      <c r="C709" s="119"/>
    </row>
    <row r="710" spans="3:3" x14ac:dyDescent="0.25">
      <c r="C710" s="119"/>
    </row>
    <row r="711" spans="3:3" x14ac:dyDescent="0.25">
      <c r="C711" s="119"/>
    </row>
    <row r="712" spans="3:3" x14ac:dyDescent="0.25">
      <c r="C712" s="119"/>
    </row>
    <row r="713" spans="3:3" x14ac:dyDescent="0.25">
      <c r="C713" s="119"/>
    </row>
    <row r="714" spans="3:3" x14ac:dyDescent="0.25">
      <c r="C714" s="119"/>
    </row>
    <row r="715" spans="3:3" x14ac:dyDescent="0.25">
      <c r="C715" s="119"/>
    </row>
    <row r="716" spans="3:3" x14ac:dyDescent="0.25">
      <c r="C716" s="119"/>
    </row>
    <row r="717" spans="3:3" x14ac:dyDescent="0.25">
      <c r="C717" s="119"/>
    </row>
    <row r="718" spans="3:3" x14ac:dyDescent="0.25">
      <c r="C718" s="119"/>
    </row>
    <row r="719" spans="3:3" x14ac:dyDescent="0.25">
      <c r="C719" s="119"/>
    </row>
    <row r="720" spans="3:3" x14ac:dyDescent="0.25">
      <c r="C720" s="119"/>
    </row>
    <row r="721" spans="3:3" x14ac:dyDescent="0.25">
      <c r="C721" s="119"/>
    </row>
    <row r="722" spans="3:3" x14ac:dyDescent="0.25">
      <c r="C722" s="119"/>
    </row>
    <row r="723" spans="3:3" x14ac:dyDescent="0.25">
      <c r="C723" s="119"/>
    </row>
    <row r="724" spans="3:3" x14ac:dyDescent="0.25">
      <c r="C724" s="119"/>
    </row>
    <row r="725" spans="3:3" x14ac:dyDescent="0.25">
      <c r="C725" s="119"/>
    </row>
    <row r="726" spans="3:3" x14ac:dyDescent="0.25">
      <c r="C726" s="119"/>
    </row>
    <row r="727" spans="3:3" x14ac:dyDescent="0.25">
      <c r="C727" s="119"/>
    </row>
    <row r="728" spans="3:3" x14ac:dyDescent="0.25">
      <c r="C728" s="119"/>
    </row>
    <row r="729" spans="3:3" x14ac:dyDescent="0.25">
      <c r="C729" s="119"/>
    </row>
    <row r="730" spans="3:3" x14ac:dyDescent="0.25">
      <c r="C730" s="119"/>
    </row>
    <row r="731" spans="3:3" x14ac:dyDescent="0.25">
      <c r="C731" s="119"/>
    </row>
    <row r="732" spans="3:3" x14ac:dyDescent="0.25">
      <c r="C732" s="119"/>
    </row>
    <row r="733" spans="3:3" x14ac:dyDescent="0.25">
      <c r="C733" s="119"/>
    </row>
    <row r="734" spans="3:3" x14ac:dyDescent="0.25">
      <c r="C734" s="119"/>
    </row>
    <row r="735" spans="3:3" x14ac:dyDescent="0.25">
      <c r="C735" s="119"/>
    </row>
    <row r="736" spans="3:3" x14ac:dyDescent="0.25">
      <c r="C736" s="119"/>
    </row>
    <row r="737" spans="3:3" x14ac:dyDescent="0.25">
      <c r="C737" s="119"/>
    </row>
    <row r="738" spans="3:3" x14ac:dyDescent="0.25">
      <c r="C738" s="119"/>
    </row>
    <row r="739" spans="3:3" x14ac:dyDescent="0.25">
      <c r="C739" s="119"/>
    </row>
    <row r="740" spans="3:3" x14ac:dyDescent="0.25">
      <c r="C740" s="119"/>
    </row>
    <row r="741" spans="3:3" x14ac:dyDescent="0.25">
      <c r="C741" s="119"/>
    </row>
    <row r="742" spans="3:3" x14ac:dyDescent="0.25">
      <c r="C742" s="119"/>
    </row>
    <row r="743" spans="3:3" x14ac:dyDescent="0.25">
      <c r="C743" s="119"/>
    </row>
    <row r="744" spans="3:3" x14ac:dyDescent="0.25">
      <c r="C744" s="119"/>
    </row>
    <row r="745" spans="3:3" x14ac:dyDescent="0.25">
      <c r="C745" s="119"/>
    </row>
    <row r="746" spans="3:3" x14ac:dyDescent="0.25">
      <c r="C746" s="119"/>
    </row>
    <row r="747" spans="3:3" x14ac:dyDescent="0.25">
      <c r="C747" s="119"/>
    </row>
    <row r="748" spans="3:3" x14ac:dyDescent="0.25">
      <c r="C748" s="119"/>
    </row>
    <row r="749" spans="3:3" x14ac:dyDescent="0.25">
      <c r="C749" s="119"/>
    </row>
    <row r="750" spans="3:3" x14ac:dyDescent="0.25">
      <c r="C750" s="119"/>
    </row>
    <row r="751" spans="3:3" x14ac:dyDescent="0.25">
      <c r="C751" s="119"/>
    </row>
    <row r="752" spans="3:3" x14ac:dyDescent="0.25">
      <c r="C752" s="119"/>
    </row>
    <row r="753" spans="3:3" x14ac:dyDescent="0.25">
      <c r="C753" s="119"/>
    </row>
    <row r="754" spans="3:3" x14ac:dyDescent="0.25">
      <c r="C754" s="119"/>
    </row>
    <row r="755" spans="3:3" x14ac:dyDescent="0.25">
      <c r="C755" s="119"/>
    </row>
    <row r="756" spans="3:3" x14ac:dyDescent="0.25">
      <c r="C756" s="119"/>
    </row>
    <row r="757" spans="3:3" x14ac:dyDescent="0.25">
      <c r="C757" s="119"/>
    </row>
    <row r="758" spans="3:3" x14ac:dyDescent="0.25">
      <c r="C758" s="119"/>
    </row>
    <row r="759" spans="3:3" x14ac:dyDescent="0.25">
      <c r="C759" s="119"/>
    </row>
    <row r="760" spans="3:3" x14ac:dyDescent="0.25">
      <c r="C760" s="119"/>
    </row>
    <row r="761" spans="3:3" x14ac:dyDescent="0.25">
      <c r="C761" s="119"/>
    </row>
    <row r="762" spans="3:3" x14ac:dyDescent="0.25">
      <c r="C762" s="119"/>
    </row>
    <row r="763" spans="3:3" x14ac:dyDescent="0.25">
      <c r="C763" s="119"/>
    </row>
    <row r="764" spans="3:3" x14ac:dyDescent="0.25">
      <c r="C764" s="119"/>
    </row>
    <row r="765" spans="3:3" x14ac:dyDescent="0.25">
      <c r="C765" s="119"/>
    </row>
    <row r="766" spans="3:3" x14ac:dyDescent="0.25">
      <c r="C766" s="119"/>
    </row>
    <row r="767" spans="3:3" x14ac:dyDescent="0.25">
      <c r="C767" s="119"/>
    </row>
    <row r="768" spans="3:3" x14ac:dyDescent="0.25">
      <c r="C768" s="119"/>
    </row>
    <row r="769" spans="3:3" x14ac:dyDescent="0.25">
      <c r="C769" s="119"/>
    </row>
    <row r="770" spans="3:3" x14ac:dyDescent="0.25">
      <c r="C770" s="119"/>
    </row>
    <row r="771" spans="3:3" x14ac:dyDescent="0.25">
      <c r="C771" s="119"/>
    </row>
    <row r="772" spans="3:3" x14ac:dyDescent="0.25">
      <c r="C772" s="119"/>
    </row>
    <row r="773" spans="3:3" x14ac:dyDescent="0.25">
      <c r="C773" s="119"/>
    </row>
    <row r="774" spans="3:3" x14ac:dyDescent="0.25">
      <c r="C774" s="119"/>
    </row>
    <row r="775" spans="3:3" x14ac:dyDescent="0.25">
      <c r="C775" s="119"/>
    </row>
    <row r="776" spans="3:3" x14ac:dyDescent="0.25">
      <c r="C776" s="119"/>
    </row>
    <row r="777" spans="3:3" x14ac:dyDescent="0.25">
      <c r="C777" s="119"/>
    </row>
    <row r="778" spans="3:3" x14ac:dyDescent="0.25">
      <c r="C778" s="119"/>
    </row>
    <row r="779" spans="3:3" x14ac:dyDescent="0.25">
      <c r="C779" s="119"/>
    </row>
    <row r="780" spans="3:3" x14ac:dyDescent="0.25">
      <c r="C780" s="119"/>
    </row>
    <row r="781" spans="3:3" x14ac:dyDescent="0.25">
      <c r="C781" s="119"/>
    </row>
    <row r="782" spans="3:3" x14ac:dyDescent="0.25">
      <c r="C782" s="119"/>
    </row>
    <row r="783" spans="3:3" x14ac:dyDescent="0.25">
      <c r="C783" s="119"/>
    </row>
    <row r="784" spans="3:3" x14ac:dyDescent="0.25">
      <c r="C784" s="119"/>
    </row>
    <row r="785" spans="3:3" x14ac:dyDescent="0.25">
      <c r="C785" s="119"/>
    </row>
    <row r="786" spans="3:3" x14ac:dyDescent="0.25">
      <c r="C786" s="119"/>
    </row>
    <row r="787" spans="3:3" x14ac:dyDescent="0.25">
      <c r="C787" s="119"/>
    </row>
    <row r="788" spans="3:3" x14ac:dyDescent="0.25">
      <c r="C788" s="119"/>
    </row>
    <row r="789" spans="3:3" x14ac:dyDescent="0.25">
      <c r="C789" s="119"/>
    </row>
    <row r="790" spans="3:3" x14ac:dyDescent="0.25">
      <c r="C790" s="119"/>
    </row>
    <row r="791" spans="3:3" x14ac:dyDescent="0.25">
      <c r="C791" s="119"/>
    </row>
    <row r="792" spans="3:3" x14ac:dyDescent="0.25">
      <c r="C792" s="119"/>
    </row>
    <row r="793" spans="3:3" x14ac:dyDescent="0.25">
      <c r="C793" s="119"/>
    </row>
    <row r="794" spans="3:3" x14ac:dyDescent="0.25">
      <c r="C794" s="119"/>
    </row>
    <row r="795" spans="3:3" x14ac:dyDescent="0.25">
      <c r="C795" s="119"/>
    </row>
    <row r="796" spans="3:3" x14ac:dyDescent="0.25">
      <c r="C796" s="119"/>
    </row>
    <row r="797" spans="3:3" x14ac:dyDescent="0.25">
      <c r="C797" s="119"/>
    </row>
    <row r="798" spans="3:3" x14ac:dyDescent="0.25">
      <c r="C798" s="119"/>
    </row>
    <row r="799" spans="3:3" x14ac:dyDescent="0.25">
      <c r="C799" s="119"/>
    </row>
    <row r="800" spans="3:3" x14ac:dyDescent="0.25">
      <c r="C800" s="119"/>
    </row>
    <row r="801" spans="3:3" x14ac:dyDescent="0.25">
      <c r="C801" s="119"/>
    </row>
    <row r="802" spans="3:3" x14ac:dyDescent="0.25">
      <c r="C802" s="119"/>
    </row>
    <row r="803" spans="3:3" x14ac:dyDescent="0.25">
      <c r="C803" s="119"/>
    </row>
    <row r="804" spans="3:3" x14ac:dyDescent="0.25">
      <c r="C804" s="119"/>
    </row>
    <row r="805" spans="3:3" x14ac:dyDescent="0.25">
      <c r="C805" s="119"/>
    </row>
    <row r="806" spans="3:3" x14ac:dyDescent="0.25">
      <c r="C806" s="119"/>
    </row>
    <row r="807" spans="3:3" x14ac:dyDescent="0.25">
      <c r="C807" s="119"/>
    </row>
    <row r="808" spans="3:3" x14ac:dyDescent="0.25">
      <c r="C808" s="119"/>
    </row>
    <row r="809" spans="3:3" x14ac:dyDescent="0.25">
      <c r="C809" s="119"/>
    </row>
    <row r="810" spans="3:3" x14ac:dyDescent="0.25">
      <c r="C810" s="119"/>
    </row>
    <row r="811" spans="3:3" x14ac:dyDescent="0.25">
      <c r="C811" s="119"/>
    </row>
    <row r="812" spans="3:3" x14ac:dyDescent="0.25">
      <c r="C812" s="119"/>
    </row>
    <row r="813" spans="3:3" x14ac:dyDescent="0.25">
      <c r="C813" s="119"/>
    </row>
    <row r="814" spans="3:3" x14ac:dyDescent="0.25">
      <c r="C814" s="119"/>
    </row>
    <row r="815" spans="3:3" x14ac:dyDescent="0.25">
      <c r="C815" s="119"/>
    </row>
    <row r="816" spans="3:3" x14ac:dyDescent="0.25">
      <c r="C816" s="119"/>
    </row>
    <row r="817" spans="3:3" x14ac:dyDescent="0.25">
      <c r="C817" s="119"/>
    </row>
    <row r="818" spans="3:3" x14ac:dyDescent="0.25">
      <c r="C818" s="119"/>
    </row>
    <row r="819" spans="3:3" x14ac:dyDescent="0.25">
      <c r="C819" s="119"/>
    </row>
    <row r="820" spans="3:3" x14ac:dyDescent="0.25">
      <c r="C820" s="119"/>
    </row>
    <row r="821" spans="3:3" x14ac:dyDescent="0.25">
      <c r="C821" s="119"/>
    </row>
    <row r="822" spans="3:3" x14ac:dyDescent="0.25">
      <c r="C822" s="119"/>
    </row>
    <row r="823" spans="3:3" x14ac:dyDescent="0.25">
      <c r="C823" s="119"/>
    </row>
    <row r="824" spans="3:3" x14ac:dyDescent="0.25">
      <c r="C824" s="119"/>
    </row>
    <row r="825" spans="3:3" x14ac:dyDescent="0.25">
      <c r="C825" s="119"/>
    </row>
    <row r="826" spans="3:3" x14ac:dyDescent="0.25">
      <c r="C826" s="119"/>
    </row>
    <row r="827" spans="3:3" x14ac:dyDescent="0.25">
      <c r="C827" s="119"/>
    </row>
    <row r="828" spans="3:3" x14ac:dyDescent="0.25">
      <c r="C828" s="119"/>
    </row>
    <row r="829" spans="3:3" x14ac:dyDescent="0.25">
      <c r="C829" s="119"/>
    </row>
    <row r="830" spans="3:3" x14ac:dyDescent="0.25">
      <c r="C830" s="119"/>
    </row>
    <row r="831" spans="3:3" x14ac:dyDescent="0.25">
      <c r="C831" s="119"/>
    </row>
    <row r="832" spans="3:3" x14ac:dyDescent="0.25">
      <c r="C832" s="119"/>
    </row>
    <row r="833" spans="3:3" x14ac:dyDescent="0.25">
      <c r="C833" s="119"/>
    </row>
    <row r="834" spans="3:3" x14ac:dyDescent="0.25">
      <c r="C834" s="119"/>
    </row>
    <row r="835" spans="3:3" x14ac:dyDescent="0.25">
      <c r="C835" s="119"/>
    </row>
    <row r="836" spans="3:3" x14ac:dyDescent="0.25">
      <c r="C836" s="119"/>
    </row>
    <row r="837" spans="3:3" x14ac:dyDescent="0.25">
      <c r="C837" s="119"/>
    </row>
    <row r="838" spans="3:3" x14ac:dyDescent="0.25">
      <c r="C838" s="119"/>
    </row>
    <row r="839" spans="3:3" x14ac:dyDescent="0.25">
      <c r="C839" s="119"/>
    </row>
    <row r="840" spans="3:3" x14ac:dyDescent="0.25">
      <c r="C840" s="119"/>
    </row>
    <row r="841" spans="3:3" x14ac:dyDescent="0.25">
      <c r="C841" s="119"/>
    </row>
    <row r="842" spans="3:3" x14ac:dyDescent="0.25">
      <c r="C842" s="119"/>
    </row>
    <row r="843" spans="3:3" x14ac:dyDescent="0.25">
      <c r="C843" s="119"/>
    </row>
    <row r="844" spans="3:3" x14ac:dyDescent="0.25">
      <c r="C844" s="119"/>
    </row>
    <row r="845" spans="3:3" x14ac:dyDescent="0.25">
      <c r="C845" s="119"/>
    </row>
    <row r="846" spans="3:3" x14ac:dyDescent="0.25">
      <c r="C846" s="119"/>
    </row>
    <row r="847" spans="3:3" x14ac:dyDescent="0.25">
      <c r="C847" s="119"/>
    </row>
    <row r="848" spans="3:3" x14ac:dyDescent="0.25">
      <c r="C848" s="119"/>
    </row>
    <row r="849" spans="3:3" x14ac:dyDescent="0.25">
      <c r="C849" s="119"/>
    </row>
    <row r="850" spans="3:3" x14ac:dyDescent="0.25">
      <c r="C850" s="119"/>
    </row>
    <row r="851" spans="3:3" x14ac:dyDescent="0.25">
      <c r="C851" s="119"/>
    </row>
    <row r="852" spans="3:3" x14ac:dyDescent="0.25">
      <c r="C852" s="119"/>
    </row>
    <row r="853" spans="3:3" x14ac:dyDescent="0.25">
      <c r="C853" s="119"/>
    </row>
    <row r="854" spans="3:3" x14ac:dyDescent="0.25">
      <c r="C854" s="119"/>
    </row>
    <row r="855" spans="3:3" x14ac:dyDescent="0.25">
      <c r="C855" s="119"/>
    </row>
    <row r="856" spans="3:3" x14ac:dyDescent="0.25">
      <c r="C856" s="119"/>
    </row>
    <row r="857" spans="3:3" x14ac:dyDescent="0.25">
      <c r="C857" s="119"/>
    </row>
    <row r="858" spans="3:3" x14ac:dyDescent="0.25">
      <c r="C858" s="119"/>
    </row>
    <row r="859" spans="3:3" x14ac:dyDescent="0.25">
      <c r="C859" s="119"/>
    </row>
    <row r="860" spans="3:3" x14ac:dyDescent="0.25">
      <c r="C860" s="119"/>
    </row>
    <row r="861" spans="3:3" x14ac:dyDescent="0.25">
      <c r="C861" s="119"/>
    </row>
    <row r="862" spans="3:3" x14ac:dyDescent="0.25">
      <c r="C862" s="119"/>
    </row>
    <row r="863" spans="3:3" x14ac:dyDescent="0.25">
      <c r="C863" s="119"/>
    </row>
    <row r="864" spans="3:3" x14ac:dyDescent="0.25">
      <c r="C864" s="119"/>
    </row>
    <row r="865" spans="3:3" x14ac:dyDescent="0.25">
      <c r="C865" s="119"/>
    </row>
    <row r="866" spans="3:3" x14ac:dyDescent="0.25">
      <c r="C866" s="119"/>
    </row>
    <row r="867" spans="3:3" x14ac:dyDescent="0.25">
      <c r="C867" s="119"/>
    </row>
    <row r="868" spans="3:3" x14ac:dyDescent="0.25">
      <c r="C868" s="119"/>
    </row>
    <row r="869" spans="3:3" x14ac:dyDescent="0.25">
      <c r="C869" s="119"/>
    </row>
    <row r="870" spans="3:3" x14ac:dyDescent="0.25">
      <c r="C870" s="119"/>
    </row>
    <row r="871" spans="3:3" x14ac:dyDescent="0.25">
      <c r="C871" s="119"/>
    </row>
    <row r="872" spans="3:3" x14ac:dyDescent="0.25">
      <c r="C872" s="119"/>
    </row>
    <row r="873" spans="3:3" x14ac:dyDescent="0.25">
      <c r="C873" s="119"/>
    </row>
    <row r="874" spans="3:3" x14ac:dyDescent="0.25">
      <c r="C874" s="119"/>
    </row>
    <row r="875" spans="3:3" x14ac:dyDescent="0.25">
      <c r="C875" s="119"/>
    </row>
    <row r="876" spans="3:3" x14ac:dyDescent="0.25">
      <c r="C876" s="119"/>
    </row>
    <row r="877" spans="3:3" x14ac:dyDescent="0.25">
      <c r="C877" s="119"/>
    </row>
    <row r="878" spans="3:3" x14ac:dyDescent="0.25">
      <c r="C878" s="119"/>
    </row>
    <row r="879" spans="3:3" x14ac:dyDescent="0.25">
      <c r="C879" s="119"/>
    </row>
    <row r="880" spans="3:3" x14ac:dyDescent="0.25">
      <c r="C880" s="119"/>
    </row>
    <row r="881" spans="3:3" x14ac:dyDescent="0.25">
      <c r="C881" s="119"/>
    </row>
    <row r="882" spans="3:3" x14ac:dyDescent="0.25">
      <c r="C882" s="119"/>
    </row>
    <row r="883" spans="3:3" x14ac:dyDescent="0.25">
      <c r="C883" s="119"/>
    </row>
    <row r="884" spans="3:3" x14ac:dyDescent="0.25">
      <c r="C884" s="119"/>
    </row>
    <row r="885" spans="3:3" x14ac:dyDescent="0.25">
      <c r="C885" s="119"/>
    </row>
    <row r="886" spans="3:3" x14ac:dyDescent="0.25">
      <c r="C886" s="119"/>
    </row>
    <row r="887" spans="3:3" x14ac:dyDescent="0.25">
      <c r="C887" s="119"/>
    </row>
    <row r="888" spans="3:3" x14ac:dyDescent="0.25">
      <c r="C888" s="119"/>
    </row>
    <row r="889" spans="3:3" x14ac:dyDescent="0.25">
      <c r="C889" s="119"/>
    </row>
    <row r="890" spans="3:3" x14ac:dyDescent="0.25">
      <c r="C890" s="119"/>
    </row>
    <row r="891" spans="3:3" x14ac:dyDescent="0.25">
      <c r="C891" s="119"/>
    </row>
    <row r="892" spans="3:3" x14ac:dyDescent="0.25">
      <c r="C892" s="119"/>
    </row>
    <row r="893" spans="3:3" x14ac:dyDescent="0.25">
      <c r="C893" s="119"/>
    </row>
    <row r="894" spans="3:3" x14ac:dyDescent="0.25">
      <c r="C894" s="119"/>
    </row>
    <row r="895" spans="3:3" x14ac:dyDescent="0.25">
      <c r="C895" s="119"/>
    </row>
    <row r="896" spans="3:3" x14ac:dyDescent="0.25">
      <c r="C896" s="119"/>
    </row>
    <row r="897" spans="3:3" x14ac:dyDescent="0.25">
      <c r="C897" s="119"/>
    </row>
    <row r="898" spans="3:3" x14ac:dyDescent="0.25">
      <c r="C898" s="119"/>
    </row>
    <row r="899" spans="3:3" x14ac:dyDescent="0.25">
      <c r="C899" s="119"/>
    </row>
    <row r="900" spans="3:3" x14ac:dyDescent="0.25">
      <c r="C900" s="119"/>
    </row>
    <row r="901" spans="3:3" x14ac:dyDescent="0.25">
      <c r="C901" s="119"/>
    </row>
    <row r="902" spans="3:3" x14ac:dyDescent="0.25">
      <c r="C902" s="119"/>
    </row>
    <row r="903" spans="3:3" x14ac:dyDescent="0.25">
      <c r="C903" s="119"/>
    </row>
    <row r="904" spans="3:3" x14ac:dyDescent="0.25">
      <c r="C904" s="119"/>
    </row>
    <row r="905" spans="3:3" x14ac:dyDescent="0.25">
      <c r="C905" s="119"/>
    </row>
    <row r="906" spans="3:3" x14ac:dyDescent="0.25">
      <c r="C906" s="119"/>
    </row>
    <row r="907" spans="3:3" x14ac:dyDescent="0.25">
      <c r="C907" s="119"/>
    </row>
    <row r="908" spans="3:3" x14ac:dyDescent="0.25">
      <c r="C908" s="119"/>
    </row>
    <row r="909" spans="3:3" x14ac:dyDescent="0.25">
      <c r="C909" s="119"/>
    </row>
    <row r="910" spans="3:3" x14ac:dyDescent="0.25">
      <c r="C910" s="119"/>
    </row>
    <row r="911" spans="3:3" x14ac:dyDescent="0.25">
      <c r="C911" s="119"/>
    </row>
    <row r="912" spans="3:3" x14ac:dyDescent="0.25">
      <c r="C912" s="119"/>
    </row>
    <row r="913" spans="3:3" x14ac:dyDescent="0.25">
      <c r="C913" s="119"/>
    </row>
    <row r="914" spans="3:3" x14ac:dyDescent="0.25">
      <c r="C914" s="119"/>
    </row>
    <row r="915" spans="3:3" x14ac:dyDescent="0.25">
      <c r="C915" s="119"/>
    </row>
    <row r="916" spans="3:3" x14ac:dyDescent="0.25">
      <c r="C916" s="119"/>
    </row>
    <row r="917" spans="3:3" x14ac:dyDescent="0.25">
      <c r="C917" s="119"/>
    </row>
    <row r="918" spans="3:3" x14ac:dyDescent="0.25">
      <c r="C918" s="119"/>
    </row>
    <row r="919" spans="3:3" x14ac:dyDescent="0.25">
      <c r="C919" s="119"/>
    </row>
    <row r="920" spans="3:3" x14ac:dyDescent="0.25">
      <c r="C920" s="119"/>
    </row>
    <row r="921" spans="3:3" x14ac:dyDescent="0.25">
      <c r="C921" s="119"/>
    </row>
    <row r="922" spans="3:3" x14ac:dyDescent="0.25">
      <c r="C922" s="119"/>
    </row>
    <row r="923" spans="3:3" x14ac:dyDescent="0.25">
      <c r="C923" s="119"/>
    </row>
    <row r="924" spans="3:3" x14ac:dyDescent="0.25">
      <c r="C924" s="119"/>
    </row>
    <row r="925" spans="3:3" x14ac:dyDescent="0.25">
      <c r="C925" s="119"/>
    </row>
    <row r="926" spans="3:3" x14ac:dyDescent="0.25">
      <c r="C926" s="119"/>
    </row>
    <row r="927" spans="3:3" x14ac:dyDescent="0.25">
      <c r="C927" s="119"/>
    </row>
    <row r="928" spans="3:3" x14ac:dyDescent="0.25">
      <c r="C928" s="119"/>
    </row>
    <row r="929" spans="3:3" x14ac:dyDescent="0.25">
      <c r="C929" s="119"/>
    </row>
    <row r="930" spans="3:3" x14ac:dyDescent="0.25">
      <c r="C930" s="119"/>
    </row>
    <row r="931" spans="3:3" x14ac:dyDescent="0.25">
      <c r="C931" s="119"/>
    </row>
    <row r="932" spans="3:3" x14ac:dyDescent="0.25">
      <c r="C932" s="119"/>
    </row>
    <row r="933" spans="3:3" x14ac:dyDescent="0.25">
      <c r="C933" s="119"/>
    </row>
    <row r="934" spans="3:3" x14ac:dyDescent="0.25">
      <c r="C934" s="119"/>
    </row>
    <row r="935" spans="3:3" x14ac:dyDescent="0.25">
      <c r="C935" s="119"/>
    </row>
    <row r="936" spans="3:3" x14ac:dyDescent="0.25">
      <c r="C936" s="119"/>
    </row>
    <row r="937" spans="3:3" x14ac:dyDescent="0.25">
      <c r="C937" s="119"/>
    </row>
    <row r="938" spans="3:3" x14ac:dyDescent="0.25">
      <c r="C938" s="119"/>
    </row>
    <row r="939" spans="3:3" x14ac:dyDescent="0.25">
      <c r="C939" s="119"/>
    </row>
    <row r="940" spans="3:3" x14ac:dyDescent="0.25">
      <c r="C940" s="119"/>
    </row>
    <row r="941" spans="3:3" x14ac:dyDescent="0.25">
      <c r="C941" s="119"/>
    </row>
    <row r="942" spans="3:3" x14ac:dyDescent="0.25">
      <c r="C942" s="119"/>
    </row>
    <row r="943" spans="3:3" x14ac:dyDescent="0.25">
      <c r="C943" s="119"/>
    </row>
    <row r="944" spans="3:3" x14ac:dyDescent="0.25">
      <c r="C944" s="119"/>
    </row>
    <row r="945" spans="3:3" x14ac:dyDescent="0.25">
      <c r="C945" s="119"/>
    </row>
    <row r="946" spans="3:3" x14ac:dyDescent="0.25">
      <c r="C946" s="119"/>
    </row>
    <row r="947" spans="3:3" x14ac:dyDescent="0.25">
      <c r="C947" s="119"/>
    </row>
    <row r="948" spans="3:3" x14ac:dyDescent="0.25">
      <c r="C948" s="119"/>
    </row>
    <row r="949" spans="3:3" x14ac:dyDescent="0.25">
      <c r="C949" s="119"/>
    </row>
    <row r="950" spans="3:3" x14ac:dyDescent="0.25">
      <c r="C950" s="119"/>
    </row>
    <row r="951" spans="3:3" x14ac:dyDescent="0.25">
      <c r="C951" s="119"/>
    </row>
    <row r="952" spans="3:3" x14ac:dyDescent="0.25">
      <c r="C952" s="119"/>
    </row>
    <row r="953" spans="3:3" x14ac:dyDescent="0.25">
      <c r="C953" s="119"/>
    </row>
    <row r="954" spans="3:3" x14ac:dyDescent="0.25">
      <c r="C954" s="119"/>
    </row>
    <row r="955" spans="3:3" x14ac:dyDescent="0.25">
      <c r="C955" s="119"/>
    </row>
    <row r="956" spans="3:3" x14ac:dyDescent="0.25">
      <c r="C956" s="119"/>
    </row>
    <row r="957" spans="3:3" x14ac:dyDescent="0.25">
      <c r="C957" s="119"/>
    </row>
    <row r="958" spans="3:3" x14ac:dyDescent="0.25">
      <c r="C958" s="119"/>
    </row>
    <row r="959" spans="3:3" x14ac:dyDescent="0.25">
      <c r="C959" s="119"/>
    </row>
    <row r="960" spans="3:3" x14ac:dyDescent="0.25">
      <c r="C960" s="119"/>
    </row>
    <row r="961" spans="3:3" x14ac:dyDescent="0.25">
      <c r="C961" s="119"/>
    </row>
    <row r="962" spans="3:3" x14ac:dyDescent="0.25">
      <c r="C962" s="119"/>
    </row>
    <row r="963" spans="3:3" x14ac:dyDescent="0.25">
      <c r="C963" s="119"/>
    </row>
    <row r="964" spans="3:3" x14ac:dyDescent="0.25">
      <c r="C964" s="119"/>
    </row>
    <row r="965" spans="3:3" x14ac:dyDescent="0.25">
      <c r="C965" s="119"/>
    </row>
    <row r="966" spans="3:3" x14ac:dyDescent="0.25">
      <c r="C966" s="119"/>
    </row>
    <row r="967" spans="3:3" x14ac:dyDescent="0.25">
      <c r="C967" s="119"/>
    </row>
    <row r="968" spans="3:3" x14ac:dyDescent="0.25">
      <c r="C968" s="119"/>
    </row>
    <row r="969" spans="3:3" x14ac:dyDescent="0.25">
      <c r="C969" s="119"/>
    </row>
    <row r="970" spans="3:3" x14ac:dyDescent="0.25">
      <c r="C970" s="119"/>
    </row>
    <row r="971" spans="3:3" x14ac:dyDescent="0.25">
      <c r="C971" s="119"/>
    </row>
    <row r="972" spans="3:3" x14ac:dyDescent="0.25">
      <c r="C972" s="119"/>
    </row>
    <row r="973" spans="3:3" x14ac:dyDescent="0.25">
      <c r="C973" s="119"/>
    </row>
    <row r="974" spans="3:3" x14ac:dyDescent="0.25">
      <c r="C974" s="119"/>
    </row>
    <row r="975" spans="3:3" x14ac:dyDescent="0.25">
      <c r="C975" s="119"/>
    </row>
    <row r="976" spans="3:3" x14ac:dyDescent="0.25">
      <c r="C976" s="119"/>
    </row>
    <row r="977" spans="3:3" x14ac:dyDescent="0.25">
      <c r="C977" s="119"/>
    </row>
    <row r="978" spans="3:3" x14ac:dyDescent="0.25">
      <c r="C978" s="119"/>
    </row>
    <row r="979" spans="3:3" x14ac:dyDescent="0.25">
      <c r="C979" s="119"/>
    </row>
    <row r="980" spans="3:3" x14ac:dyDescent="0.25">
      <c r="C980" s="119"/>
    </row>
    <row r="981" spans="3:3" x14ac:dyDescent="0.25">
      <c r="C981" s="119"/>
    </row>
    <row r="982" spans="3:3" x14ac:dyDescent="0.25">
      <c r="C982" s="119"/>
    </row>
    <row r="983" spans="3:3" x14ac:dyDescent="0.25">
      <c r="C983" s="119"/>
    </row>
    <row r="984" spans="3:3" x14ac:dyDescent="0.25">
      <c r="C984" s="119"/>
    </row>
    <row r="985" spans="3:3" x14ac:dyDescent="0.25">
      <c r="C985" s="119"/>
    </row>
    <row r="986" spans="3:3" x14ac:dyDescent="0.25">
      <c r="C986" s="119"/>
    </row>
    <row r="987" spans="3:3" x14ac:dyDescent="0.25">
      <c r="C987" s="119"/>
    </row>
    <row r="988" spans="3:3" x14ac:dyDescent="0.25">
      <c r="C988" s="119"/>
    </row>
    <row r="989" spans="3:3" x14ac:dyDescent="0.25">
      <c r="C989" s="119"/>
    </row>
    <row r="990" spans="3:3" x14ac:dyDescent="0.25">
      <c r="C990" s="119"/>
    </row>
    <row r="991" spans="3:3" x14ac:dyDescent="0.25">
      <c r="C991" s="119"/>
    </row>
    <row r="992" spans="3:3" x14ac:dyDescent="0.25">
      <c r="C992" s="119"/>
    </row>
    <row r="993" spans="3:3" x14ac:dyDescent="0.25">
      <c r="C993" s="119"/>
    </row>
    <row r="994" spans="3:3" x14ac:dyDescent="0.25">
      <c r="C994" s="119"/>
    </row>
    <row r="995" spans="3:3" x14ac:dyDescent="0.25">
      <c r="C995" s="119"/>
    </row>
    <row r="996" spans="3:3" x14ac:dyDescent="0.25">
      <c r="C996" s="119"/>
    </row>
    <row r="997" spans="3:3" x14ac:dyDescent="0.25">
      <c r="C997" s="119"/>
    </row>
    <row r="998" spans="3:3" x14ac:dyDescent="0.25">
      <c r="C998" s="119"/>
    </row>
    <row r="999" spans="3:3" x14ac:dyDescent="0.25">
      <c r="C999" s="119"/>
    </row>
    <row r="1000" spans="3:3" x14ac:dyDescent="0.25">
      <c r="C1000" s="119"/>
    </row>
    <row r="1001" spans="3:3" x14ac:dyDescent="0.25">
      <c r="C1001" s="119"/>
    </row>
    <row r="1002" spans="3:3" x14ac:dyDescent="0.25">
      <c r="C1002" s="119"/>
    </row>
    <row r="1003" spans="3:3" x14ac:dyDescent="0.25">
      <c r="C1003" s="119"/>
    </row>
    <row r="1004" spans="3:3" x14ac:dyDescent="0.25">
      <c r="C1004" s="119"/>
    </row>
  </sheetData>
  <mergeCells count="1">
    <mergeCell ref="B4:Q4"/>
  </mergeCells>
  <hyperlinks>
    <hyperlink ref="N1" location="'Navigation &amp; Instructions'!A1" display="Navigation" xr:uid="{B8074765-7D2A-4E1A-AB80-7269B451CF9A}"/>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F05DF1-40CD-40A1-AF6A-321D88C881DE}">
  <dimension ref="B2"/>
  <sheetViews>
    <sheetView workbookViewId="0">
      <selection activeCell="I20" sqref="I20"/>
    </sheetView>
  </sheetViews>
  <sheetFormatPr defaultRowHeight="13.2" x14ac:dyDescent="0.25"/>
  <sheetData>
    <row r="2" spans="2:2" ht="18" x14ac:dyDescent="0.35">
      <c r="B2" s="106" t="s">
        <v>318</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FC3899-7BDC-4AA3-BED1-799D6EC4F647}">
  <dimension ref="B1:AF1086"/>
  <sheetViews>
    <sheetView topLeftCell="G1" workbookViewId="0">
      <selection activeCell="B27" sqref="B27"/>
    </sheetView>
  </sheetViews>
  <sheetFormatPr defaultColWidth="8.77734375" defaultRowHeight="13.2" x14ac:dyDescent="0.25"/>
  <cols>
    <col min="2" max="2" width="13.77734375" bestFit="1" customWidth="1"/>
    <col min="3" max="3" width="12.5546875" bestFit="1" customWidth="1"/>
    <col min="4" max="4" width="20.21875" bestFit="1" customWidth="1"/>
    <col min="5" max="5" width="12" bestFit="1" customWidth="1"/>
    <col min="6" max="6" width="16.21875" bestFit="1" customWidth="1"/>
    <col min="7" max="7" width="8.21875" bestFit="1" customWidth="1"/>
    <col min="8" max="8" width="12" bestFit="1" customWidth="1"/>
    <col min="14" max="14" width="10.21875" customWidth="1"/>
  </cols>
  <sheetData>
    <row r="1" spans="2:30" ht="14.4" x14ac:dyDescent="0.3">
      <c r="N1" s="87" t="str">
        <f>HYPERLINK("#'Navigation'!A1","Navigation")</f>
        <v>Navigation</v>
      </c>
    </row>
    <row r="2" spans="2:30" ht="15.6" x14ac:dyDescent="0.3">
      <c r="B2" s="78" t="s">
        <v>335</v>
      </c>
      <c r="C2" s="125"/>
      <c r="D2" s="125"/>
      <c r="E2" s="125"/>
      <c r="F2" s="125"/>
      <c r="G2" s="125"/>
      <c r="H2" s="125"/>
      <c r="I2" s="125"/>
      <c r="J2" s="125"/>
      <c r="K2" s="125"/>
      <c r="L2" s="125"/>
      <c r="M2" s="125"/>
      <c r="N2" s="125"/>
      <c r="O2" s="125"/>
      <c r="P2" s="125"/>
    </row>
    <row r="3" spans="2:30" ht="14.4" x14ac:dyDescent="0.3">
      <c r="B3" s="126"/>
      <c r="C3" s="126"/>
      <c r="D3" s="126"/>
      <c r="E3" s="126"/>
      <c r="F3" s="126"/>
      <c r="G3" s="126"/>
      <c r="H3" s="126"/>
      <c r="I3" s="126"/>
      <c r="J3" s="126"/>
      <c r="K3" s="126"/>
      <c r="L3" s="126"/>
      <c r="M3" s="126"/>
      <c r="N3" s="126"/>
      <c r="O3" s="126"/>
      <c r="P3" s="125"/>
    </row>
    <row r="4" spans="2:30" ht="14.4" x14ac:dyDescent="0.3">
      <c r="B4" s="127" t="s">
        <v>336</v>
      </c>
      <c r="C4" s="128"/>
      <c r="D4" s="128"/>
      <c r="E4" s="128"/>
      <c r="F4" s="128"/>
      <c r="G4" s="128"/>
      <c r="H4" s="128"/>
      <c r="I4" s="128"/>
      <c r="J4" s="128"/>
      <c r="K4" s="128"/>
      <c r="L4" s="128"/>
      <c r="M4" s="128"/>
      <c r="N4" s="128"/>
      <c r="O4" s="129"/>
      <c r="P4" s="125"/>
      <c r="R4" s="91" t="s">
        <v>337</v>
      </c>
    </row>
    <row r="5" spans="2:30" ht="14.4" x14ac:dyDescent="0.3">
      <c r="B5" s="130"/>
      <c r="C5" s="131"/>
      <c r="D5" s="131"/>
      <c r="E5" s="131"/>
      <c r="F5" s="131"/>
      <c r="G5" s="131"/>
      <c r="H5" s="131"/>
      <c r="I5" s="131"/>
      <c r="J5" s="131"/>
      <c r="K5" s="131"/>
      <c r="L5" s="131"/>
      <c r="M5" s="131"/>
      <c r="N5" s="131"/>
      <c r="O5" s="132"/>
      <c r="P5" s="125"/>
      <c r="R5" s="133" t="s">
        <v>338</v>
      </c>
      <c r="S5" s="134"/>
      <c r="T5" s="134"/>
      <c r="U5" s="134"/>
      <c r="V5" s="134"/>
      <c r="W5" s="134"/>
      <c r="X5" s="134"/>
      <c r="Y5" s="135"/>
    </row>
    <row r="6" spans="2:30" ht="15.6" x14ac:dyDescent="0.3">
      <c r="B6" s="136"/>
      <c r="C6" s="137"/>
      <c r="D6" s="138"/>
      <c r="E6" s="138"/>
      <c r="F6" s="138"/>
      <c r="G6" s="138"/>
      <c r="H6" s="138"/>
      <c r="I6" s="138"/>
      <c r="J6" s="138"/>
      <c r="K6" s="138"/>
      <c r="L6" s="138"/>
      <c r="M6" s="138"/>
      <c r="N6" s="138"/>
      <c r="O6" s="139"/>
      <c r="P6" s="140"/>
      <c r="R6" s="141" t="s">
        <v>339</v>
      </c>
      <c r="S6" s="29"/>
      <c r="T6" s="29"/>
      <c r="U6" s="29"/>
      <c r="V6" s="29"/>
      <c r="W6" s="29"/>
      <c r="X6" s="29"/>
      <c r="Y6" s="142"/>
    </row>
    <row r="7" spans="2:30" ht="15.6" x14ac:dyDescent="0.3">
      <c r="B7" s="136"/>
      <c r="C7" s="137"/>
      <c r="D7" s="138"/>
      <c r="E7" s="138"/>
      <c r="F7" s="138"/>
      <c r="G7" s="138"/>
      <c r="H7" s="138"/>
      <c r="I7" s="138"/>
      <c r="J7" s="138"/>
      <c r="K7" s="138"/>
      <c r="L7" s="138"/>
      <c r="M7" s="138"/>
      <c r="N7" s="138"/>
      <c r="O7" s="139"/>
      <c r="P7" s="140"/>
      <c r="R7" s="141" t="s">
        <v>340</v>
      </c>
      <c r="S7" s="29"/>
      <c r="T7" s="29"/>
      <c r="U7" s="29"/>
      <c r="V7" s="29"/>
      <c r="W7" s="29"/>
      <c r="X7" s="29"/>
      <c r="Y7" s="142"/>
    </row>
    <row r="8" spans="2:30" ht="15.6" x14ac:dyDescent="0.3">
      <c r="B8" s="136"/>
      <c r="C8" s="137"/>
      <c r="D8" s="138"/>
      <c r="E8" s="138"/>
      <c r="F8" s="138"/>
      <c r="G8" s="138"/>
      <c r="H8" s="138"/>
      <c r="I8" s="138"/>
      <c r="J8" s="138"/>
      <c r="K8" s="138"/>
      <c r="L8" s="138"/>
      <c r="M8" s="138"/>
      <c r="N8" s="138"/>
      <c r="O8" s="139"/>
      <c r="P8" s="140"/>
      <c r="R8" s="141" t="s">
        <v>341</v>
      </c>
      <c r="S8" s="29"/>
      <c r="T8" s="29"/>
      <c r="U8" s="29"/>
      <c r="V8" s="29"/>
      <c r="W8" s="29"/>
      <c r="X8" s="29"/>
      <c r="Y8" s="142"/>
    </row>
    <row r="9" spans="2:30" ht="15.6" x14ac:dyDescent="0.3">
      <c r="B9" s="143" t="s">
        <v>342</v>
      </c>
      <c r="C9" s="144"/>
      <c r="D9" s="138"/>
      <c r="E9" s="138"/>
      <c r="F9" s="138"/>
      <c r="G9" s="138"/>
      <c r="H9" s="138"/>
      <c r="I9" s="138"/>
      <c r="J9" s="138"/>
      <c r="K9" s="138"/>
      <c r="L9" s="138"/>
      <c r="M9" s="138"/>
      <c r="N9" s="138"/>
      <c r="O9" s="139"/>
      <c r="P9" s="140"/>
      <c r="R9" s="145" t="s">
        <v>343</v>
      </c>
      <c r="S9" s="146"/>
      <c r="T9" s="146"/>
      <c r="U9" s="146"/>
      <c r="V9" s="146"/>
      <c r="W9" s="146"/>
      <c r="X9" s="146"/>
      <c r="Y9" s="147"/>
    </row>
    <row r="10" spans="2:30" ht="15.6" x14ac:dyDescent="0.3">
      <c r="B10" s="136"/>
      <c r="C10" s="137"/>
      <c r="D10" s="138"/>
      <c r="E10" s="138"/>
      <c r="F10" s="138"/>
      <c r="G10" s="138"/>
      <c r="H10" s="138"/>
      <c r="I10" s="138"/>
      <c r="J10" s="138"/>
      <c r="K10" s="138"/>
      <c r="L10" s="138"/>
      <c r="M10" s="138"/>
      <c r="N10" s="138"/>
      <c r="O10" s="139"/>
      <c r="P10" s="140"/>
    </row>
    <row r="11" spans="2:30" ht="15.6" x14ac:dyDescent="0.3">
      <c r="B11" s="143" t="s">
        <v>344</v>
      </c>
      <c r="C11" s="138"/>
      <c r="D11" s="138"/>
      <c r="E11" s="138"/>
      <c r="F11" s="138"/>
      <c r="G11" s="138"/>
      <c r="H11" s="138"/>
      <c r="I11" s="138"/>
      <c r="J11" s="138"/>
      <c r="K11" s="138"/>
      <c r="L11" s="138"/>
      <c r="M11" s="138"/>
      <c r="N11" s="138"/>
      <c r="O11" s="139"/>
      <c r="P11" s="140"/>
    </row>
    <row r="12" spans="2:30" ht="14.4" x14ac:dyDescent="0.3">
      <c r="B12" s="148"/>
      <c r="C12" s="131"/>
      <c r="D12" s="131"/>
      <c r="E12" s="131"/>
      <c r="F12" s="131"/>
      <c r="G12" s="131"/>
      <c r="H12" s="131"/>
      <c r="I12" s="131"/>
      <c r="J12" s="131"/>
      <c r="K12" s="131"/>
      <c r="L12" s="131"/>
      <c r="M12" s="131"/>
      <c r="N12" s="131"/>
      <c r="O12" s="132"/>
      <c r="P12" s="125"/>
      <c r="R12" s="91"/>
      <c r="S12" s="149"/>
    </row>
    <row r="13" spans="2:30" ht="14.4" x14ac:dyDescent="0.3">
      <c r="B13" s="150" t="s">
        <v>345</v>
      </c>
      <c r="C13" s="151" t="s">
        <v>346</v>
      </c>
      <c r="D13" s="131"/>
      <c r="E13" s="131"/>
      <c r="F13" s="131"/>
      <c r="G13" s="131"/>
      <c r="H13" s="131"/>
      <c r="I13" s="131"/>
      <c r="J13" s="131"/>
      <c r="K13" s="131"/>
      <c r="L13" s="131"/>
      <c r="M13" s="131"/>
      <c r="N13" s="131"/>
      <c r="O13" s="132"/>
      <c r="P13" s="125"/>
      <c r="S13" s="149"/>
    </row>
    <row r="14" spans="2:30" ht="14.4" x14ac:dyDescent="0.3">
      <c r="B14" s="152"/>
      <c r="C14" s="153"/>
      <c r="D14" s="153"/>
      <c r="E14" s="153"/>
      <c r="F14" s="153"/>
      <c r="G14" s="153"/>
      <c r="H14" s="153"/>
      <c r="I14" s="153"/>
      <c r="J14" s="153"/>
      <c r="K14" s="153"/>
      <c r="L14" s="153"/>
      <c r="M14" s="153"/>
      <c r="N14" s="153"/>
      <c r="O14" s="154"/>
      <c r="P14" s="125"/>
      <c r="S14" s="149"/>
    </row>
    <row r="15" spans="2:30" ht="14.4" x14ac:dyDescent="0.3">
      <c r="B15" s="155"/>
      <c r="C15" s="156"/>
      <c r="D15" s="156"/>
      <c r="E15" s="156"/>
      <c r="F15" s="156"/>
      <c r="G15" s="156"/>
      <c r="H15" s="156"/>
      <c r="I15" s="156"/>
      <c r="J15" s="156"/>
      <c r="K15" s="156"/>
      <c r="L15" s="156"/>
      <c r="M15" s="156"/>
      <c r="N15" s="156"/>
      <c r="O15" s="156"/>
      <c r="P15" s="156"/>
      <c r="S15" s="149"/>
    </row>
    <row r="16" spans="2:30" ht="15.6" x14ac:dyDescent="0.3">
      <c r="B16" s="127" t="s">
        <v>347</v>
      </c>
      <c r="C16" s="128"/>
      <c r="D16" s="128"/>
      <c r="E16" s="128"/>
      <c r="F16" s="128"/>
      <c r="G16" s="128"/>
      <c r="H16" s="128"/>
      <c r="I16" s="128"/>
      <c r="J16" s="128"/>
      <c r="K16" s="128"/>
      <c r="L16" s="128"/>
      <c r="M16" s="128"/>
      <c r="N16" s="128"/>
      <c r="O16" s="129"/>
      <c r="P16" s="125"/>
      <c r="Q16" s="157"/>
      <c r="R16" s="157"/>
      <c r="S16" s="157"/>
      <c r="T16" s="157"/>
      <c r="U16" s="157"/>
      <c r="V16" s="157"/>
      <c r="W16" s="157"/>
      <c r="X16" s="157"/>
      <c r="Y16" s="157"/>
      <c r="Z16" s="157"/>
      <c r="AA16" s="157"/>
      <c r="AB16" s="157"/>
      <c r="AC16" s="157"/>
      <c r="AD16" s="157"/>
    </row>
    <row r="17" spans="2:32" ht="15.6" x14ac:dyDescent="0.3">
      <c r="B17" s="143" t="s">
        <v>348</v>
      </c>
      <c r="C17" s="158" t="s">
        <v>349</v>
      </c>
      <c r="D17" s="159">
        <f>S44</f>
        <v>0</v>
      </c>
      <c r="E17" s="131"/>
      <c r="F17" s="131"/>
      <c r="G17" s="131"/>
      <c r="H17" s="131"/>
      <c r="I17" s="131"/>
      <c r="J17" s="131"/>
      <c r="K17" s="131"/>
      <c r="L17" s="131"/>
      <c r="M17" s="131"/>
      <c r="N17" s="131"/>
      <c r="O17" s="132"/>
      <c r="P17" s="125"/>
      <c r="Q17" s="157"/>
      <c r="R17" s="157"/>
      <c r="S17" s="157"/>
      <c r="T17" s="157"/>
      <c r="U17" s="157"/>
      <c r="V17" s="157"/>
      <c r="W17" s="157"/>
      <c r="X17" s="157"/>
      <c r="Y17" s="157"/>
      <c r="Z17" s="157"/>
      <c r="AA17" s="157"/>
      <c r="AB17" s="157"/>
      <c r="AC17" s="157"/>
      <c r="AD17" s="157"/>
    </row>
    <row r="18" spans="2:32" ht="15.6" x14ac:dyDescent="0.3">
      <c r="B18" s="130"/>
      <c r="C18" s="158" t="s">
        <v>350</v>
      </c>
      <c r="D18" s="160">
        <f t="shared" ref="D18:D20" si="0">S45</f>
        <v>0</v>
      </c>
      <c r="E18" s="131"/>
      <c r="F18" s="131"/>
      <c r="G18" s="131"/>
      <c r="H18" s="131"/>
      <c r="I18" s="131"/>
      <c r="J18" s="131"/>
      <c r="K18" s="131"/>
      <c r="L18" s="131"/>
      <c r="M18" s="131"/>
      <c r="N18" s="131"/>
      <c r="O18" s="132"/>
      <c r="P18" s="125"/>
      <c r="Q18" s="157"/>
      <c r="R18" s="157"/>
      <c r="S18" s="157"/>
      <c r="T18" s="157"/>
      <c r="U18" s="157"/>
      <c r="V18" s="157"/>
      <c r="W18" s="157"/>
      <c r="X18" s="157"/>
      <c r="Y18" s="157"/>
      <c r="Z18" s="157"/>
      <c r="AA18" s="157"/>
      <c r="AB18" s="157"/>
      <c r="AC18" s="157"/>
      <c r="AD18" s="157"/>
    </row>
    <row r="19" spans="2:32" ht="15.6" x14ac:dyDescent="0.3">
      <c r="B19" s="130"/>
      <c r="C19" s="158" t="s">
        <v>351</v>
      </c>
      <c r="D19" s="160">
        <f t="shared" si="0"/>
        <v>0</v>
      </c>
      <c r="E19" s="131"/>
      <c r="F19" s="131"/>
      <c r="G19" s="131"/>
      <c r="H19" s="131"/>
      <c r="I19" s="131"/>
      <c r="J19" s="131"/>
      <c r="K19" s="131"/>
      <c r="L19" s="131"/>
      <c r="M19" s="131"/>
      <c r="N19" s="131"/>
      <c r="O19" s="132"/>
      <c r="P19" s="125"/>
      <c r="Q19" s="157"/>
      <c r="R19" s="157"/>
      <c r="S19" s="157"/>
      <c r="T19" s="157"/>
      <c r="U19" s="157"/>
      <c r="V19" s="157"/>
      <c r="W19" s="157"/>
      <c r="X19" s="157"/>
      <c r="Y19" s="157"/>
      <c r="Z19" s="157"/>
      <c r="AA19" s="157"/>
      <c r="AB19" s="157"/>
      <c r="AC19" s="157"/>
      <c r="AD19" s="157"/>
    </row>
    <row r="20" spans="2:32" ht="15.6" x14ac:dyDescent="0.3">
      <c r="B20" s="161"/>
      <c r="C20" s="162" t="s">
        <v>352</v>
      </c>
      <c r="D20" s="163">
        <f t="shared" si="0"/>
        <v>0</v>
      </c>
      <c r="E20" s="153"/>
      <c r="F20" s="153"/>
      <c r="G20" s="153"/>
      <c r="H20" s="153"/>
      <c r="I20" s="153"/>
      <c r="J20" s="153"/>
      <c r="K20" s="153"/>
      <c r="L20" s="153"/>
      <c r="M20" s="153"/>
      <c r="N20" s="153"/>
      <c r="O20" s="154"/>
      <c r="P20" s="125"/>
      <c r="Q20" s="157"/>
      <c r="R20" s="157"/>
      <c r="S20" s="157"/>
      <c r="T20" s="157"/>
      <c r="U20" s="157"/>
      <c r="V20" s="157"/>
      <c r="W20" s="157"/>
      <c r="X20" s="157"/>
      <c r="Y20" s="157"/>
      <c r="Z20" s="157"/>
      <c r="AA20" s="157"/>
      <c r="AB20" s="157"/>
      <c r="AC20" s="157"/>
      <c r="AD20" s="157"/>
    </row>
    <row r="22" spans="2:32" ht="14.4" x14ac:dyDescent="0.3">
      <c r="B22" s="164" t="s">
        <v>353</v>
      </c>
      <c r="C22" s="165"/>
      <c r="D22" s="165"/>
      <c r="E22" s="165"/>
      <c r="F22" s="165"/>
      <c r="G22" s="165"/>
      <c r="H22" s="166"/>
      <c r="J22" s="167" t="s">
        <v>354</v>
      </c>
      <c r="K22" s="168"/>
      <c r="L22" s="165"/>
      <c r="M22" s="165"/>
      <c r="N22" s="165"/>
      <c r="O22" s="165"/>
      <c r="P22" s="165"/>
      <c r="Q22" s="165"/>
      <c r="R22" s="165"/>
      <c r="S22" s="165"/>
      <c r="T22" s="165"/>
      <c r="U22" s="165"/>
      <c r="V22" s="165"/>
      <c r="W22" s="165"/>
      <c r="X22" s="165"/>
      <c r="Y22" s="165"/>
      <c r="Z22" s="165"/>
      <c r="AA22" s="264" t="s">
        <v>355</v>
      </c>
      <c r="AB22" s="265"/>
      <c r="AC22" s="265"/>
      <c r="AD22" s="265"/>
      <c r="AE22" s="265"/>
      <c r="AF22" s="266"/>
    </row>
    <row r="23" spans="2:32" x14ac:dyDescent="0.25">
      <c r="B23" s="169"/>
      <c r="H23" s="170"/>
      <c r="J23" s="169"/>
      <c r="AA23" s="267"/>
      <c r="AB23" s="268"/>
      <c r="AC23" s="268"/>
      <c r="AD23" s="268"/>
      <c r="AE23" s="268"/>
      <c r="AF23" s="269"/>
    </row>
    <row r="24" spans="2:32" ht="14.4" x14ac:dyDescent="0.3">
      <c r="B24" s="171" t="s">
        <v>356</v>
      </c>
      <c r="C24" s="91" t="s">
        <v>357</v>
      </c>
      <c r="D24" s="91" t="s">
        <v>358</v>
      </c>
      <c r="E24" s="91" t="s">
        <v>359</v>
      </c>
      <c r="F24" s="91" t="s">
        <v>360</v>
      </c>
      <c r="G24" s="91" t="s">
        <v>361</v>
      </c>
      <c r="H24" s="172" t="s">
        <v>362</v>
      </c>
      <c r="J24" s="169"/>
      <c r="K24" s="91" t="s">
        <v>363</v>
      </c>
      <c r="L24" s="91" t="s">
        <v>364</v>
      </c>
      <c r="M24" s="91" t="s">
        <v>365</v>
      </c>
      <c r="N24" s="91" t="s">
        <v>366</v>
      </c>
      <c r="R24" s="91" t="s">
        <v>367</v>
      </c>
      <c r="S24" s="173"/>
      <c r="T24" s="165"/>
      <c r="U24" s="165"/>
      <c r="V24" s="166"/>
      <c r="W24" s="270" t="s">
        <v>368</v>
      </c>
      <c r="X24" s="271"/>
      <c r="Y24" s="271"/>
      <c r="AA24" s="169"/>
      <c r="AF24" s="170"/>
    </row>
    <row r="25" spans="2:32" x14ac:dyDescent="0.25">
      <c r="B25" s="174">
        <v>330.87</v>
      </c>
      <c r="C25">
        <v>25</v>
      </c>
      <c r="D25">
        <v>175</v>
      </c>
      <c r="E25" s="103">
        <v>20.477847379094499</v>
      </c>
      <c r="F25">
        <v>10</v>
      </c>
      <c r="G25" t="s">
        <v>369</v>
      </c>
      <c r="H25" s="175">
        <v>26.167432244657846</v>
      </c>
      <c r="J25" s="169"/>
      <c r="S25" s="169"/>
      <c r="V25" s="170"/>
      <c r="W25" s="270"/>
      <c r="X25" s="271"/>
      <c r="Y25" s="271"/>
      <c r="AA25" s="169"/>
      <c r="AF25" s="170"/>
    </row>
    <row r="26" spans="2:32" x14ac:dyDescent="0.25">
      <c r="B26" s="174">
        <v>8397.17</v>
      </c>
      <c r="C26">
        <v>35</v>
      </c>
      <c r="D26">
        <v>1050</v>
      </c>
      <c r="E26" s="103">
        <v>154.85997868581006</v>
      </c>
      <c r="F26">
        <v>40</v>
      </c>
      <c r="G26" t="s">
        <v>369</v>
      </c>
      <c r="H26" s="175">
        <v>7623.039590652148</v>
      </c>
      <c r="J26" s="169"/>
      <c r="S26" s="169"/>
      <c r="V26" s="170"/>
      <c r="W26" s="270"/>
      <c r="X26" s="271"/>
      <c r="Y26" s="271"/>
      <c r="AA26" s="169"/>
      <c r="AF26" s="170"/>
    </row>
    <row r="27" spans="2:32" x14ac:dyDescent="0.25">
      <c r="B27" s="174">
        <v>367.93</v>
      </c>
      <c r="C27">
        <v>25</v>
      </c>
      <c r="D27">
        <v>175</v>
      </c>
      <c r="E27" s="103">
        <v>20.477847379094499</v>
      </c>
      <c r="F27">
        <v>10</v>
      </c>
      <c r="G27" t="s">
        <v>369</v>
      </c>
      <c r="H27" s="175">
        <v>26.167432244657846</v>
      </c>
      <c r="J27" s="169"/>
      <c r="S27" s="176"/>
      <c r="T27" s="177"/>
      <c r="U27" s="177"/>
      <c r="V27" s="178"/>
      <c r="W27" s="270"/>
      <c r="X27" s="271"/>
      <c r="Y27" s="271"/>
      <c r="AA27" s="169"/>
      <c r="AF27" s="170"/>
    </row>
    <row r="28" spans="2:32" x14ac:dyDescent="0.25">
      <c r="B28" s="174">
        <v>1774.71</v>
      </c>
      <c r="C28">
        <v>35</v>
      </c>
      <c r="D28">
        <v>1050</v>
      </c>
      <c r="E28" s="103">
        <v>98.069015736285834</v>
      </c>
      <c r="F28">
        <v>10</v>
      </c>
      <c r="G28" t="s">
        <v>369</v>
      </c>
      <c r="H28" s="175">
        <v>1238.4673538659918</v>
      </c>
      <c r="J28" s="169"/>
      <c r="AA28" s="169"/>
      <c r="AF28" s="170"/>
    </row>
    <row r="29" spans="2:32" x14ac:dyDescent="0.25">
      <c r="B29" s="174">
        <v>4536.91</v>
      </c>
      <c r="C29">
        <v>33</v>
      </c>
      <c r="D29">
        <v>1050</v>
      </c>
      <c r="E29" s="103">
        <v>88.301619277771181</v>
      </c>
      <c r="F29">
        <v>40</v>
      </c>
      <c r="G29" t="s">
        <v>369</v>
      </c>
      <c r="H29" s="175">
        <v>3616.5204897517233</v>
      </c>
      <c r="J29" s="169"/>
      <c r="AA29" s="169"/>
      <c r="AF29" s="170"/>
    </row>
    <row r="30" spans="2:32" ht="14.4" x14ac:dyDescent="0.3">
      <c r="B30" s="174">
        <v>3784.06</v>
      </c>
      <c r="C30">
        <v>32</v>
      </c>
      <c r="D30">
        <v>1050</v>
      </c>
      <c r="E30" s="103">
        <v>77.077887739678758</v>
      </c>
      <c r="F30">
        <v>40</v>
      </c>
      <c r="G30" t="s">
        <v>369</v>
      </c>
      <c r="H30" s="175">
        <v>2773.3269170158824</v>
      </c>
      <c r="J30" s="169"/>
      <c r="R30" s="91" t="s">
        <v>370</v>
      </c>
      <c r="S30" s="179" t="e">
        <f t="array" ref="S30:V33">MINVERSE(S24:V27)</f>
        <v>#VALUE!</v>
      </c>
      <c r="T30" s="179" t="e">
        <v>#VALUE!</v>
      </c>
      <c r="U30" s="179" t="e">
        <v>#VALUE!</v>
      </c>
      <c r="V30" s="179" t="e">
        <v>#VALUE!</v>
      </c>
      <c r="W30" s="270" t="s">
        <v>371</v>
      </c>
      <c r="X30" s="271"/>
      <c r="Y30" s="271"/>
      <c r="AA30" s="169"/>
      <c r="AF30" s="170"/>
    </row>
    <row r="31" spans="2:32" x14ac:dyDescent="0.25">
      <c r="B31" s="174">
        <v>5879.24</v>
      </c>
      <c r="C31">
        <v>39</v>
      </c>
      <c r="D31">
        <v>1050</v>
      </c>
      <c r="E31" s="103">
        <v>128.93332142351892</v>
      </c>
      <c r="F31">
        <v>25</v>
      </c>
      <c r="G31" t="s">
        <v>369</v>
      </c>
      <c r="H31" s="175">
        <v>5063.8988351193775</v>
      </c>
      <c r="J31" s="169"/>
      <c r="S31" s="179" t="e">
        <v>#VALUE!</v>
      </c>
      <c r="T31" s="179" t="e">
        <v>#VALUE!</v>
      </c>
      <c r="U31" s="179" t="e">
        <v>#VALUE!</v>
      </c>
      <c r="V31" s="179" t="e">
        <v>#VALUE!</v>
      </c>
      <c r="W31" s="270"/>
      <c r="X31" s="271"/>
      <c r="Y31" s="271"/>
      <c r="AA31" s="169"/>
      <c r="AF31" s="170"/>
    </row>
    <row r="32" spans="2:32" x14ac:dyDescent="0.25">
      <c r="B32" s="174">
        <v>1229.3699999999999</v>
      </c>
      <c r="C32">
        <v>31</v>
      </c>
      <c r="D32">
        <v>175</v>
      </c>
      <c r="E32" s="103">
        <v>25.041437029338386</v>
      </c>
      <c r="F32">
        <v>35</v>
      </c>
      <c r="G32" t="s">
        <v>369</v>
      </c>
      <c r="H32" s="175">
        <v>562.25118807232764</v>
      </c>
      <c r="J32" s="169"/>
      <c r="S32" s="179" t="e">
        <v>#VALUE!</v>
      </c>
      <c r="T32" s="179" t="e">
        <v>#VALUE!</v>
      </c>
      <c r="U32" s="179" t="e">
        <v>#VALUE!</v>
      </c>
      <c r="V32" s="179" t="e">
        <v>#VALUE!</v>
      </c>
      <c r="W32" s="270"/>
      <c r="X32" s="271"/>
      <c r="Y32" s="271"/>
      <c r="AA32" s="169"/>
      <c r="AF32" s="170"/>
    </row>
    <row r="33" spans="2:32" x14ac:dyDescent="0.25">
      <c r="B33" s="174">
        <v>1039.8399999999999</v>
      </c>
      <c r="C33">
        <v>28</v>
      </c>
      <c r="D33">
        <v>175</v>
      </c>
      <c r="E33" s="103">
        <v>23.364144650714866</v>
      </c>
      <c r="F33">
        <v>40</v>
      </c>
      <c r="G33" t="s">
        <v>369</v>
      </c>
      <c r="H33" s="175">
        <v>391.79660074259982</v>
      </c>
      <c r="J33" s="169"/>
      <c r="S33" s="179" t="e">
        <v>#VALUE!</v>
      </c>
      <c r="T33" s="179" t="e">
        <v>#VALUE!</v>
      </c>
      <c r="U33" s="179" t="e">
        <v>#VALUE!</v>
      </c>
      <c r="V33" s="179" t="e">
        <v>#VALUE!</v>
      </c>
      <c r="W33" s="270"/>
      <c r="X33" s="271"/>
      <c r="Y33" s="271"/>
      <c r="AA33" s="169"/>
      <c r="AF33" s="170"/>
    </row>
    <row r="34" spans="2:32" x14ac:dyDescent="0.25">
      <c r="B34" s="174">
        <v>2672.94</v>
      </c>
      <c r="C34">
        <v>27</v>
      </c>
      <c r="D34">
        <v>1050</v>
      </c>
      <c r="E34" s="103">
        <v>68.198256023348691</v>
      </c>
      <c r="F34">
        <v>40</v>
      </c>
      <c r="G34" t="s">
        <v>369</v>
      </c>
      <c r="H34" s="175">
        <v>1628.4215714345162</v>
      </c>
      <c r="J34" s="169"/>
      <c r="AA34" s="169"/>
      <c r="AF34" s="170"/>
    </row>
    <row r="35" spans="2:32" x14ac:dyDescent="0.25">
      <c r="B35" s="174">
        <v>7618.41</v>
      </c>
      <c r="C35">
        <v>43</v>
      </c>
      <c r="D35">
        <v>1050</v>
      </c>
      <c r="E35" s="103">
        <v>183.23645473319311</v>
      </c>
      <c r="F35">
        <v>22</v>
      </c>
      <c r="G35" t="s">
        <v>369</v>
      </c>
      <c r="H35" s="175">
        <v>6832.6695856575989</v>
      </c>
      <c r="J35" s="169"/>
      <c r="AA35" s="169"/>
      <c r="AF35" s="170"/>
    </row>
    <row r="36" spans="2:32" ht="14.4" x14ac:dyDescent="0.3">
      <c r="B36" s="174">
        <v>7641.14</v>
      </c>
      <c r="C36">
        <v>43</v>
      </c>
      <c r="D36">
        <v>1050</v>
      </c>
      <c r="E36" s="103">
        <v>183.23645473319311</v>
      </c>
      <c r="F36">
        <v>22</v>
      </c>
      <c r="G36" t="s">
        <v>369</v>
      </c>
      <c r="H36" s="175">
        <v>6832.6695856575989</v>
      </c>
      <c r="J36" s="169"/>
      <c r="R36" s="91" t="s">
        <v>372</v>
      </c>
      <c r="S36" s="180"/>
      <c r="AA36" s="169"/>
      <c r="AF36" s="170"/>
    </row>
    <row r="37" spans="2:32" x14ac:dyDescent="0.25">
      <c r="B37" s="174">
        <v>5238.37</v>
      </c>
      <c r="C37">
        <v>29</v>
      </c>
      <c r="D37">
        <v>1050</v>
      </c>
      <c r="E37" s="103">
        <v>122.54031630906169</v>
      </c>
      <c r="F37">
        <v>40</v>
      </c>
      <c r="G37" t="s">
        <v>369</v>
      </c>
      <c r="H37" s="175">
        <v>4514.8480648694995</v>
      </c>
      <c r="J37" s="169"/>
      <c r="S37" s="79"/>
      <c r="AA37" s="169"/>
      <c r="AF37" s="170"/>
    </row>
    <row r="38" spans="2:32" x14ac:dyDescent="0.25">
      <c r="B38" s="174">
        <v>415.64</v>
      </c>
      <c r="C38">
        <v>29</v>
      </c>
      <c r="D38">
        <v>175</v>
      </c>
      <c r="E38" s="103">
        <v>23.723561437839482</v>
      </c>
      <c r="F38">
        <v>10</v>
      </c>
      <c r="G38" t="s">
        <v>369</v>
      </c>
      <c r="H38" s="175">
        <v>53.389807637648801</v>
      </c>
      <c r="J38" s="169"/>
      <c r="S38" s="79"/>
      <c r="AA38" s="169"/>
      <c r="AF38" s="170"/>
    </row>
    <row r="39" spans="2:32" x14ac:dyDescent="0.25">
      <c r="B39" s="174">
        <v>4248.57</v>
      </c>
      <c r="C39">
        <v>29</v>
      </c>
      <c r="D39">
        <v>1050</v>
      </c>
      <c r="E39" s="103">
        <v>67.487778092444898</v>
      </c>
      <c r="F39">
        <v>40</v>
      </c>
      <c r="G39" t="s">
        <v>373</v>
      </c>
      <c r="H39" s="175">
        <v>3395.9883683996818</v>
      </c>
      <c r="J39" s="169"/>
      <c r="S39" s="181"/>
      <c r="AA39" s="169"/>
      <c r="AF39" s="170"/>
    </row>
    <row r="40" spans="2:32" x14ac:dyDescent="0.25">
      <c r="B40" s="174">
        <v>7236.33</v>
      </c>
      <c r="C40">
        <v>39</v>
      </c>
      <c r="D40">
        <v>1050</v>
      </c>
      <c r="E40" s="103">
        <v>128.93332142351892</v>
      </c>
      <c r="F40">
        <v>36</v>
      </c>
      <c r="G40" t="s">
        <v>369</v>
      </c>
      <c r="H40" s="175">
        <v>6341.9844907585311</v>
      </c>
      <c r="J40" s="169"/>
      <c r="AA40" s="169"/>
      <c r="AF40" s="170"/>
    </row>
    <row r="41" spans="2:32" x14ac:dyDescent="0.25">
      <c r="B41" s="174">
        <v>7754.99</v>
      </c>
      <c r="C41">
        <v>40</v>
      </c>
      <c r="D41">
        <v>1050</v>
      </c>
      <c r="E41" s="103">
        <v>139.48163567721519</v>
      </c>
      <c r="F41">
        <v>35</v>
      </c>
      <c r="G41" t="s">
        <v>369</v>
      </c>
      <c r="H41" s="175">
        <v>6896.5078815180432</v>
      </c>
      <c r="J41" s="169"/>
      <c r="AA41" s="169"/>
      <c r="AF41" s="170"/>
    </row>
    <row r="42" spans="2:32" x14ac:dyDescent="0.25">
      <c r="B42" s="174">
        <v>1967.09</v>
      </c>
      <c r="C42">
        <v>29</v>
      </c>
      <c r="D42">
        <v>1050</v>
      </c>
      <c r="E42" s="103">
        <v>122.54031630906169</v>
      </c>
      <c r="F42">
        <v>10</v>
      </c>
      <c r="G42" t="s">
        <v>369</v>
      </c>
      <c r="H42" s="175">
        <v>1505.8068039505661</v>
      </c>
      <c r="J42" s="169"/>
      <c r="AA42" s="169"/>
      <c r="AF42" s="170"/>
    </row>
    <row r="43" spans="2:32" x14ac:dyDescent="0.25">
      <c r="B43" s="174">
        <v>635.02</v>
      </c>
      <c r="C43">
        <v>36</v>
      </c>
      <c r="D43">
        <v>175</v>
      </c>
      <c r="E43" s="103">
        <v>31.870247400230109</v>
      </c>
      <c r="F43">
        <v>10</v>
      </c>
      <c r="G43" t="s">
        <v>369</v>
      </c>
      <c r="H43" s="175">
        <v>168.26069172356262</v>
      </c>
      <c r="J43" s="169"/>
      <c r="AA43" s="169"/>
      <c r="AF43" s="170"/>
    </row>
    <row r="44" spans="2:32" ht="14.4" x14ac:dyDescent="0.3">
      <c r="B44" s="174">
        <v>1398.35</v>
      </c>
      <c r="C44">
        <v>44</v>
      </c>
      <c r="D44">
        <v>175</v>
      </c>
      <c r="E44" s="103">
        <v>62.177121763873409</v>
      </c>
      <c r="F44">
        <v>10</v>
      </c>
      <c r="G44" t="s">
        <v>369</v>
      </c>
      <c r="H44" s="175">
        <v>680.53863503882826</v>
      </c>
      <c r="J44" s="169"/>
      <c r="R44" s="91" t="s">
        <v>374</v>
      </c>
      <c r="S44" s="182"/>
      <c r="AA44" s="169"/>
      <c r="AF44" s="170"/>
    </row>
    <row r="45" spans="2:32" x14ac:dyDescent="0.25">
      <c r="B45" s="174">
        <v>4050.25</v>
      </c>
      <c r="C45">
        <v>31</v>
      </c>
      <c r="D45">
        <v>1050</v>
      </c>
      <c r="E45" s="103">
        <v>81.659738837604152</v>
      </c>
      <c r="F45">
        <v>40</v>
      </c>
      <c r="G45" t="s">
        <v>369</v>
      </c>
      <c r="H45" s="175">
        <v>3069.0917579030524</v>
      </c>
      <c r="J45" s="169"/>
      <c r="S45" s="183"/>
      <c r="AA45" s="169"/>
      <c r="AF45" s="170"/>
    </row>
    <row r="46" spans="2:32" x14ac:dyDescent="0.25">
      <c r="B46" s="174">
        <v>617.67999999999995</v>
      </c>
      <c r="C46">
        <v>33</v>
      </c>
      <c r="D46">
        <v>175</v>
      </c>
      <c r="E46" s="103">
        <v>22.111433596534702</v>
      </c>
      <c r="F46">
        <v>10</v>
      </c>
      <c r="G46" t="s">
        <v>373</v>
      </c>
      <c r="H46" s="175">
        <v>459.22245942767387</v>
      </c>
      <c r="J46" s="169"/>
      <c r="S46" s="183"/>
      <c r="AA46" s="169"/>
      <c r="AF46" s="170"/>
    </row>
    <row r="47" spans="2:32" x14ac:dyDescent="0.25">
      <c r="B47" s="174">
        <v>1901.18</v>
      </c>
      <c r="C47">
        <v>41</v>
      </c>
      <c r="D47">
        <v>175</v>
      </c>
      <c r="E47" s="103">
        <v>46.605127084546467</v>
      </c>
      <c r="F47">
        <v>20</v>
      </c>
      <c r="G47" t="s">
        <v>369</v>
      </c>
      <c r="H47" s="175">
        <v>1285.3541884597826</v>
      </c>
      <c r="J47" s="169"/>
      <c r="S47" s="184"/>
      <c r="AA47" s="169"/>
      <c r="AF47" s="170"/>
    </row>
    <row r="48" spans="2:32" x14ac:dyDescent="0.25">
      <c r="B48" s="174">
        <v>883.67</v>
      </c>
      <c r="C48">
        <v>25</v>
      </c>
      <c r="D48">
        <v>175</v>
      </c>
      <c r="E48" s="103">
        <v>22.525490179202293</v>
      </c>
      <c r="F48">
        <v>40</v>
      </c>
      <c r="G48" t="s">
        <v>369</v>
      </c>
      <c r="H48" s="175">
        <v>288.23059339709596</v>
      </c>
      <c r="J48" s="169"/>
      <c r="AA48" s="169"/>
      <c r="AF48" s="170"/>
    </row>
    <row r="49" spans="2:32" x14ac:dyDescent="0.25">
      <c r="B49" s="174">
        <v>2817.88</v>
      </c>
      <c r="C49">
        <v>26</v>
      </c>
      <c r="D49">
        <v>1050</v>
      </c>
      <c r="E49" s="103">
        <v>74.236417386869107</v>
      </c>
      <c r="F49">
        <v>40</v>
      </c>
      <c r="G49" t="s">
        <v>369</v>
      </c>
      <c r="H49" s="175">
        <v>1903.2956760384127</v>
      </c>
      <c r="J49" s="169"/>
      <c r="AA49" s="169"/>
      <c r="AF49" s="170"/>
    </row>
    <row r="50" spans="2:32" x14ac:dyDescent="0.25">
      <c r="B50" s="174">
        <v>3266.72</v>
      </c>
      <c r="C50">
        <v>28</v>
      </c>
      <c r="D50">
        <v>1050</v>
      </c>
      <c r="E50" s="103">
        <v>76.189928984120797</v>
      </c>
      <c r="F50">
        <v>40</v>
      </c>
      <c r="G50" t="s">
        <v>369</v>
      </c>
      <c r="H50" s="175">
        <v>2285.6080101338221</v>
      </c>
      <c r="J50" s="169"/>
      <c r="AA50" s="169"/>
      <c r="AF50" s="170"/>
    </row>
    <row r="51" spans="2:32" x14ac:dyDescent="0.25">
      <c r="B51" s="174">
        <v>2966.74</v>
      </c>
      <c r="C51">
        <v>28</v>
      </c>
      <c r="D51">
        <v>1050</v>
      </c>
      <c r="E51" s="103">
        <v>69.263817808691513</v>
      </c>
      <c r="F51">
        <v>40</v>
      </c>
      <c r="G51" t="s">
        <v>369</v>
      </c>
      <c r="H51" s="175">
        <v>1938.6730599666967</v>
      </c>
      <c r="J51" s="169"/>
      <c r="AA51" s="169"/>
      <c r="AF51" s="170"/>
    </row>
    <row r="52" spans="2:32" x14ac:dyDescent="0.25">
      <c r="B52" s="174">
        <v>2103.71</v>
      </c>
      <c r="C52">
        <v>28</v>
      </c>
      <c r="D52">
        <v>1050</v>
      </c>
      <c r="E52" s="103">
        <v>76.189928984120797</v>
      </c>
      <c r="F52">
        <v>20</v>
      </c>
      <c r="G52" t="s">
        <v>369</v>
      </c>
      <c r="H52" s="175">
        <v>1448.9050279350463</v>
      </c>
      <c r="J52" s="169"/>
      <c r="AA52" s="169"/>
      <c r="AF52" s="170"/>
    </row>
    <row r="53" spans="2:32" x14ac:dyDescent="0.25">
      <c r="B53" s="174">
        <v>3438.71</v>
      </c>
      <c r="C53">
        <v>30</v>
      </c>
      <c r="D53">
        <v>1050</v>
      </c>
      <c r="E53" s="103">
        <v>72.105300507740509</v>
      </c>
      <c r="F53">
        <v>40</v>
      </c>
      <c r="G53" t="s">
        <v>369</v>
      </c>
      <c r="H53" s="175">
        <v>2387.0258895163456</v>
      </c>
      <c r="J53" s="169"/>
      <c r="AA53" s="169"/>
      <c r="AF53" s="170"/>
    </row>
    <row r="54" spans="2:32" x14ac:dyDescent="0.25">
      <c r="B54" s="174">
        <v>423.88</v>
      </c>
      <c r="C54">
        <v>26</v>
      </c>
      <c r="D54">
        <v>175</v>
      </c>
      <c r="E54" s="103">
        <v>20.695683633860106</v>
      </c>
      <c r="F54">
        <v>10</v>
      </c>
      <c r="G54" t="s">
        <v>369</v>
      </c>
      <c r="H54" s="175">
        <v>29.720224103463863</v>
      </c>
      <c r="J54" s="169"/>
      <c r="AA54" s="169"/>
      <c r="AF54" s="170"/>
    </row>
    <row r="55" spans="2:32" x14ac:dyDescent="0.25">
      <c r="B55" s="174">
        <v>1359.5</v>
      </c>
      <c r="C55">
        <v>25</v>
      </c>
      <c r="D55">
        <v>175</v>
      </c>
      <c r="E55" s="103">
        <v>35.50780271533975</v>
      </c>
      <c r="F55">
        <v>40</v>
      </c>
      <c r="G55" t="s">
        <v>369</v>
      </c>
      <c r="H55" s="175">
        <v>868.78438369334015</v>
      </c>
      <c r="J55" s="169"/>
      <c r="AA55" s="169"/>
      <c r="AF55" s="170"/>
    </row>
    <row r="56" spans="2:32" x14ac:dyDescent="0.25">
      <c r="B56" s="174">
        <v>358.2</v>
      </c>
      <c r="C56">
        <v>25</v>
      </c>
      <c r="D56">
        <v>175</v>
      </c>
      <c r="E56" s="103">
        <v>20.477847379094499</v>
      </c>
      <c r="F56">
        <v>10</v>
      </c>
      <c r="G56" t="s">
        <v>369</v>
      </c>
      <c r="H56" s="175">
        <v>35.94773120444728</v>
      </c>
      <c r="J56" s="169"/>
      <c r="AA56" s="169"/>
      <c r="AF56" s="170"/>
    </row>
    <row r="57" spans="2:32" x14ac:dyDescent="0.25">
      <c r="B57" s="174">
        <v>4504.9399999999996</v>
      </c>
      <c r="C57">
        <v>36</v>
      </c>
      <c r="D57">
        <v>1050</v>
      </c>
      <c r="E57" s="103">
        <v>103.92938536929607</v>
      </c>
      <c r="F57">
        <v>24</v>
      </c>
      <c r="G57" t="s">
        <v>369</v>
      </c>
      <c r="H57" s="175">
        <v>3745.1375059712946</v>
      </c>
      <c r="J57" s="169"/>
      <c r="AA57" s="169"/>
      <c r="AF57" s="170"/>
    </row>
    <row r="58" spans="2:32" x14ac:dyDescent="0.25">
      <c r="B58" s="174">
        <v>3209.33</v>
      </c>
      <c r="C58">
        <v>29</v>
      </c>
      <c r="D58">
        <v>1050</v>
      </c>
      <c r="E58" s="103">
        <v>70.329368748968903</v>
      </c>
      <c r="F58">
        <v>40</v>
      </c>
      <c r="G58" t="s">
        <v>369</v>
      </c>
      <c r="H58" s="175">
        <v>2147.0221341858619</v>
      </c>
      <c r="J58" s="169"/>
      <c r="AA58" s="169"/>
      <c r="AF58" s="170"/>
    </row>
    <row r="59" spans="2:32" x14ac:dyDescent="0.25">
      <c r="B59" s="174">
        <v>3023.18</v>
      </c>
      <c r="C59">
        <v>27</v>
      </c>
      <c r="D59">
        <v>1050</v>
      </c>
      <c r="E59" s="103">
        <v>75.017819079958471</v>
      </c>
      <c r="F59">
        <v>40</v>
      </c>
      <c r="G59" t="s">
        <v>369</v>
      </c>
      <c r="H59" s="175">
        <v>2081.4337555902152</v>
      </c>
      <c r="J59" s="169"/>
      <c r="AA59" s="169"/>
      <c r="AF59" s="170"/>
    </row>
    <row r="60" spans="2:32" x14ac:dyDescent="0.25">
      <c r="B60" s="174">
        <v>1044.51</v>
      </c>
      <c r="C60">
        <v>29</v>
      </c>
      <c r="D60">
        <v>175</v>
      </c>
      <c r="E60" s="103">
        <v>21.567017631727985</v>
      </c>
      <c r="F60">
        <v>40</v>
      </c>
      <c r="G60" t="s">
        <v>369</v>
      </c>
      <c r="H60" s="175">
        <v>356.05250069793681</v>
      </c>
      <c r="J60" s="169"/>
      <c r="AA60" s="169"/>
      <c r="AF60" s="170"/>
    </row>
    <row r="61" spans="2:32" x14ac:dyDescent="0.25">
      <c r="B61" s="174">
        <v>3529.49</v>
      </c>
      <c r="C61">
        <v>25</v>
      </c>
      <c r="D61">
        <v>1050</v>
      </c>
      <c r="E61" s="103">
        <v>70.719982440120972</v>
      </c>
      <c r="F61">
        <v>40</v>
      </c>
      <c r="G61" t="s">
        <v>373</v>
      </c>
      <c r="H61" s="175">
        <v>2743.1686399553819</v>
      </c>
      <c r="J61" s="169"/>
      <c r="AA61" s="169"/>
      <c r="AF61" s="170"/>
    </row>
    <row r="62" spans="2:32" x14ac:dyDescent="0.25">
      <c r="B62" s="174">
        <v>3019.81</v>
      </c>
      <c r="C62">
        <v>27</v>
      </c>
      <c r="D62">
        <v>1050</v>
      </c>
      <c r="E62" s="103">
        <v>75.017819079958471</v>
      </c>
      <c r="F62">
        <v>40</v>
      </c>
      <c r="G62" t="s">
        <v>369</v>
      </c>
      <c r="H62" s="175">
        <v>2081.4337555902152</v>
      </c>
      <c r="J62" s="169"/>
      <c r="AA62" s="169"/>
      <c r="AF62" s="170"/>
    </row>
    <row r="63" spans="2:32" x14ac:dyDescent="0.25">
      <c r="B63" s="174">
        <v>2254.0300000000002</v>
      </c>
      <c r="C63">
        <v>27</v>
      </c>
      <c r="D63">
        <v>1050</v>
      </c>
      <c r="E63" s="103">
        <v>75.017819079958471</v>
      </c>
      <c r="F63">
        <v>24</v>
      </c>
      <c r="G63" t="s">
        <v>369</v>
      </c>
      <c r="H63" s="175">
        <v>1588.5047910930778</v>
      </c>
      <c r="J63" s="169"/>
      <c r="AA63" s="169"/>
      <c r="AF63" s="170"/>
    </row>
    <row r="64" spans="2:32" x14ac:dyDescent="0.25">
      <c r="B64" s="174">
        <v>1887.06</v>
      </c>
      <c r="C64">
        <v>24</v>
      </c>
      <c r="D64">
        <v>1050</v>
      </c>
      <c r="E64" s="103">
        <v>66.067133706329145</v>
      </c>
      <c r="F64">
        <v>26</v>
      </c>
      <c r="G64" t="s">
        <v>369</v>
      </c>
      <c r="H64" s="175">
        <v>1108.1246567105163</v>
      </c>
      <c r="J64" s="169"/>
      <c r="AA64" s="169"/>
      <c r="AF64" s="170"/>
    </row>
    <row r="65" spans="2:32" x14ac:dyDescent="0.25">
      <c r="B65" s="174">
        <v>427.52</v>
      </c>
      <c r="C65">
        <v>31</v>
      </c>
      <c r="D65">
        <v>175</v>
      </c>
      <c r="E65" s="103">
        <v>22.765102601733524</v>
      </c>
      <c r="F65">
        <v>10</v>
      </c>
      <c r="G65" t="s">
        <v>369</v>
      </c>
      <c r="H65" s="175">
        <v>31.225369986583019</v>
      </c>
      <c r="J65" s="169"/>
      <c r="AA65" s="169"/>
      <c r="AF65" s="170"/>
    </row>
    <row r="66" spans="2:32" x14ac:dyDescent="0.25">
      <c r="B66" s="174">
        <v>2613.88</v>
      </c>
      <c r="C66">
        <v>29</v>
      </c>
      <c r="D66">
        <v>1050</v>
      </c>
      <c r="E66" s="103">
        <v>70.329368748968903</v>
      </c>
      <c r="F66">
        <v>30</v>
      </c>
      <c r="G66" t="s">
        <v>369</v>
      </c>
      <c r="H66" s="175">
        <v>1758.4083948805035</v>
      </c>
      <c r="J66" s="169"/>
      <c r="AA66" s="169"/>
      <c r="AF66" s="170"/>
    </row>
    <row r="67" spans="2:32" x14ac:dyDescent="0.25">
      <c r="B67" s="174">
        <v>7775.5</v>
      </c>
      <c r="C67">
        <v>41</v>
      </c>
      <c r="D67">
        <v>367.89305000000002</v>
      </c>
      <c r="E67" s="103">
        <v>77.070656169284632</v>
      </c>
      <c r="F67">
        <v>34</v>
      </c>
      <c r="G67" t="s">
        <v>373</v>
      </c>
      <c r="H67" s="175">
        <v>7497.3705935732869</v>
      </c>
      <c r="J67" s="169"/>
      <c r="AA67" s="169"/>
      <c r="AF67" s="170"/>
    </row>
    <row r="68" spans="2:32" x14ac:dyDescent="0.25">
      <c r="B68" s="174">
        <v>9609.77</v>
      </c>
      <c r="C68">
        <v>29</v>
      </c>
      <c r="D68">
        <v>2800</v>
      </c>
      <c r="E68" s="103">
        <v>206.2987353742366</v>
      </c>
      <c r="F68">
        <v>46</v>
      </c>
      <c r="G68" t="s">
        <v>369</v>
      </c>
      <c r="H68" s="175">
        <v>8554.5056079869428</v>
      </c>
      <c r="J68" s="169"/>
      <c r="AA68" s="169"/>
      <c r="AF68" s="170"/>
    </row>
    <row r="69" spans="2:32" x14ac:dyDescent="0.25">
      <c r="B69" s="174">
        <v>25637.18</v>
      </c>
      <c r="C69">
        <v>49</v>
      </c>
      <c r="D69">
        <v>1072.75</v>
      </c>
      <c r="E69" s="103">
        <v>533.9845466655911</v>
      </c>
      <c r="F69">
        <v>36</v>
      </c>
      <c r="G69" t="s">
        <v>369</v>
      </c>
      <c r="H69" s="175">
        <v>24748.789917852304</v>
      </c>
      <c r="J69" s="169"/>
      <c r="AA69" s="169"/>
      <c r="AF69" s="170"/>
    </row>
    <row r="70" spans="2:32" x14ac:dyDescent="0.25">
      <c r="B70" s="174">
        <v>12290.86</v>
      </c>
      <c r="C70">
        <v>30</v>
      </c>
      <c r="D70">
        <v>4550</v>
      </c>
      <c r="E70" s="103">
        <v>312.45630220020888</v>
      </c>
      <c r="F70">
        <v>30</v>
      </c>
      <c r="G70" t="s">
        <v>369</v>
      </c>
      <c r="H70" s="175">
        <v>11428.245295610404</v>
      </c>
      <c r="J70" s="169"/>
      <c r="AA70" s="169"/>
      <c r="AF70" s="170"/>
    </row>
    <row r="71" spans="2:32" x14ac:dyDescent="0.25">
      <c r="B71" s="174">
        <v>2935.37</v>
      </c>
      <c r="C71">
        <v>32</v>
      </c>
      <c r="D71">
        <v>1050</v>
      </c>
      <c r="E71" s="103">
        <v>140.36173761357645</v>
      </c>
      <c r="F71">
        <v>38</v>
      </c>
      <c r="G71" t="s">
        <v>369</v>
      </c>
      <c r="H71" s="175">
        <v>2173.9327271492607</v>
      </c>
      <c r="J71" s="169"/>
      <c r="AA71" s="169"/>
      <c r="AF71" s="170"/>
    </row>
    <row r="72" spans="2:32" x14ac:dyDescent="0.25">
      <c r="B72" s="174">
        <v>22228.02</v>
      </c>
      <c r="C72">
        <v>37</v>
      </c>
      <c r="D72">
        <v>2800</v>
      </c>
      <c r="E72" s="103">
        <v>486.17219621053454</v>
      </c>
      <c r="F72">
        <v>48</v>
      </c>
      <c r="G72" t="s">
        <v>369</v>
      </c>
      <c r="H72" s="175">
        <v>21376.013032406972</v>
      </c>
      <c r="J72" s="169"/>
      <c r="AA72" s="169"/>
      <c r="AF72" s="170"/>
    </row>
    <row r="73" spans="2:32" x14ac:dyDescent="0.25">
      <c r="B73" s="174">
        <v>3919.05</v>
      </c>
      <c r="C73">
        <v>29</v>
      </c>
      <c r="D73">
        <v>1050</v>
      </c>
      <c r="E73" s="103">
        <v>77.362025765338728</v>
      </c>
      <c r="F73">
        <v>50</v>
      </c>
      <c r="G73" t="s">
        <v>369</v>
      </c>
      <c r="H73" s="175">
        <v>2757.527205282493</v>
      </c>
      <c r="J73" s="169"/>
      <c r="AA73" s="169"/>
      <c r="AF73" s="170"/>
    </row>
    <row r="74" spans="2:32" x14ac:dyDescent="0.25">
      <c r="B74" s="174">
        <v>8511.2000000000007</v>
      </c>
      <c r="C74">
        <v>36</v>
      </c>
      <c r="D74">
        <v>1050</v>
      </c>
      <c r="E74" s="103">
        <v>88.3009063663944</v>
      </c>
      <c r="F74">
        <v>39</v>
      </c>
      <c r="G74" t="s">
        <v>373</v>
      </c>
      <c r="H74" s="175">
        <v>7854.3278684236029</v>
      </c>
      <c r="J74" s="169"/>
      <c r="AA74" s="169"/>
      <c r="AF74" s="170"/>
    </row>
    <row r="75" spans="2:32" x14ac:dyDescent="0.25">
      <c r="B75" s="174">
        <v>27513.7</v>
      </c>
      <c r="C75">
        <v>38</v>
      </c>
      <c r="D75">
        <v>2800</v>
      </c>
      <c r="E75" s="103">
        <v>519.69331510337065</v>
      </c>
      <c r="F75">
        <v>42</v>
      </c>
      <c r="G75" t="s">
        <v>369</v>
      </c>
      <c r="H75" s="175">
        <v>26712.040752044089</v>
      </c>
      <c r="J75" s="169"/>
      <c r="AA75" s="169"/>
      <c r="AF75" s="170"/>
    </row>
    <row r="76" spans="2:32" x14ac:dyDescent="0.25">
      <c r="B76" s="174">
        <v>11537.01</v>
      </c>
      <c r="C76">
        <v>24</v>
      </c>
      <c r="D76">
        <v>4550</v>
      </c>
      <c r="E76" s="103">
        <v>307.76194893919131</v>
      </c>
      <c r="F76">
        <v>50</v>
      </c>
      <c r="G76" t="s">
        <v>369</v>
      </c>
      <c r="H76" s="175">
        <v>10333.596023759459</v>
      </c>
      <c r="J76" s="169"/>
      <c r="AA76" s="169"/>
      <c r="AF76" s="170"/>
    </row>
    <row r="77" spans="2:32" x14ac:dyDescent="0.25">
      <c r="B77" s="174">
        <v>32733.41</v>
      </c>
      <c r="C77">
        <v>41</v>
      </c>
      <c r="D77">
        <v>4025</v>
      </c>
      <c r="E77" s="103">
        <v>582.60231591612103</v>
      </c>
      <c r="F77">
        <v>34</v>
      </c>
      <c r="G77" t="s">
        <v>369</v>
      </c>
      <c r="H77" s="175">
        <v>31818.788315811089</v>
      </c>
      <c r="J77" s="169"/>
      <c r="AA77" s="169"/>
      <c r="AF77" s="170"/>
    </row>
    <row r="78" spans="2:32" x14ac:dyDescent="0.25">
      <c r="B78" s="174">
        <v>37004.11</v>
      </c>
      <c r="C78">
        <v>40</v>
      </c>
      <c r="D78">
        <v>4812.22</v>
      </c>
      <c r="E78" s="103">
        <v>639.25363508438897</v>
      </c>
      <c r="F78">
        <v>35</v>
      </c>
      <c r="G78" t="s">
        <v>369</v>
      </c>
      <c r="H78" s="175">
        <v>36063.244915693555</v>
      </c>
      <c r="J78" s="169"/>
      <c r="AA78" s="169"/>
      <c r="AF78" s="170"/>
    </row>
    <row r="79" spans="2:32" x14ac:dyDescent="0.25">
      <c r="B79" s="174">
        <v>28487.78</v>
      </c>
      <c r="C79">
        <v>37</v>
      </c>
      <c r="D79">
        <v>2800</v>
      </c>
      <c r="E79" s="103">
        <v>507.81435088004218</v>
      </c>
      <c r="F79">
        <v>38</v>
      </c>
      <c r="G79" t="s">
        <v>369</v>
      </c>
      <c r="H79" s="175">
        <v>27725.090476851121</v>
      </c>
      <c r="J79" s="169"/>
      <c r="AA79" s="169"/>
      <c r="AF79" s="170"/>
    </row>
    <row r="80" spans="2:32" x14ac:dyDescent="0.25">
      <c r="B80" s="174">
        <v>5959.59</v>
      </c>
      <c r="C80">
        <v>35</v>
      </c>
      <c r="D80">
        <v>1050</v>
      </c>
      <c r="E80" s="103">
        <v>95.840283966776042</v>
      </c>
      <c r="F80">
        <v>50</v>
      </c>
      <c r="G80" t="s">
        <v>369</v>
      </c>
      <c r="H80" s="175">
        <v>4889.6885512473491</v>
      </c>
      <c r="J80" s="169"/>
      <c r="AA80" s="169"/>
      <c r="AF80" s="170"/>
    </row>
    <row r="81" spans="2:32" x14ac:dyDescent="0.25">
      <c r="B81" s="174">
        <v>6898.5</v>
      </c>
      <c r="C81">
        <v>35</v>
      </c>
      <c r="D81">
        <v>1107.1886000000002</v>
      </c>
      <c r="E81" s="103">
        <v>111.16573653848477</v>
      </c>
      <c r="F81">
        <v>50</v>
      </c>
      <c r="G81" t="s">
        <v>369</v>
      </c>
      <c r="H81" s="175">
        <v>5862.1334494825533</v>
      </c>
      <c r="J81" s="169"/>
      <c r="AA81" s="169"/>
      <c r="AF81" s="170"/>
    </row>
    <row r="82" spans="2:32" x14ac:dyDescent="0.25">
      <c r="B82" s="174">
        <v>5514.87</v>
      </c>
      <c r="C82">
        <v>34</v>
      </c>
      <c r="D82">
        <v>1050</v>
      </c>
      <c r="E82" s="103">
        <v>90.494846513867699</v>
      </c>
      <c r="F82">
        <v>50</v>
      </c>
      <c r="G82" t="s">
        <v>369</v>
      </c>
      <c r="H82" s="175">
        <v>4402.4467473846998</v>
      </c>
      <c r="J82" s="169"/>
      <c r="AA82" s="169"/>
      <c r="AF82" s="170"/>
    </row>
    <row r="83" spans="2:32" x14ac:dyDescent="0.25">
      <c r="B83" s="174">
        <v>9898.68</v>
      </c>
      <c r="C83">
        <v>24</v>
      </c>
      <c r="D83">
        <v>1689.52</v>
      </c>
      <c r="E83" s="103">
        <v>188.61689251035543</v>
      </c>
      <c r="F83">
        <v>50</v>
      </c>
      <c r="G83" t="s">
        <v>373</v>
      </c>
      <c r="H83" s="175">
        <v>9284.5642809330238</v>
      </c>
      <c r="J83" s="169"/>
      <c r="AA83" s="169"/>
      <c r="AF83" s="170"/>
    </row>
    <row r="84" spans="2:32" x14ac:dyDescent="0.25">
      <c r="B84" s="174">
        <v>23844.61</v>
      </c>
      <c r="C84">
        <v>36</v>
      </c>
      <c r="D84">
        <v>2866.3764500000002</v>
      </c>
      <c r="E84" s="103">
        <v>425.56111854080473</v>
      </c>
      <c r="F84">
        <v>39</v>
      </c>
      <c r="G84" t="s">
        <v>369</v>
      </c>
      <c r="H84" s="175">
        <v>23085.470498138671</v>
      </c>
      <c r="J84" s="169"/>
      <c r="AA84" s="169"/>
      <c r="AF84" s="170"/>
    </row>
    <row r="85" spans="2:32" x14ac:dyDescent="0.25">
      <c r="B85" s="174">
        <v>33609.94</v>
      </c>
      <c r="C85">
        <v>45</v>
      </c>
      <c r="D85">
        <v>3078.3122999999996</v>
      </c>
      <c r="E85" s="103">
        <v>645.87104838354742</v>
      </c>
      <c r="F85">
        <v>32</v>
      </c>
      <c r="G85" t="s">
        <v>369</v>
      </c>
      <c r="H85" s="175">
        <v>32664.431926591769</v>
      </c>
      <c r="J85" s="169"/>
      <c r="AA85" s="169"/>
      <c r="AF85" s="170"/>
    </row>
    <row r="86" spans="2:32" x14ac:dyDescent="0.25">
      <c r="B86" s="174">
        <v>24210.13</v>
      </c>
      <c r="C86">
        <v>41</v>
      </c>
      <c r="D86">
        <v>2800</v>
      </c>
      <c r="E86" s="103">
        <v>552.65053266902737</v>
      </c>
      <c r="F86">
        <v>24</v>
      </c>
      <c r="G86" t="s">
        <v>369</v>
      </c>
      <c r="H86" s="175">
        <v>23429.476499761906</v>
      </c>
      <c r="J86" s="169"/>
      <c r="AA86" s="169"/>
      <c r="AF86" s="170"/>
    </row>
    <row r="87" spans="2:32" x14ac:dyDescent="0.25">
      <c r="B87" s="174">
        <v>7019.5</v>
      </c>
      <c r="C87">
        <v>31</v>
      </c>
      <c r="D87">
        <v>2800</v>
      </c>
      <c r="E87" s="103">
        <v>258.04169106135078</v>
      </c>
      <c r="F87">
        <v>29</v>
      </c>
      <c r="G87" t="s">
        <v>369</v>
      </c>
      <c r="H87" s="175">
        <v>6293.8233616833631</v>
      </c>
      <c r="J87" s="169"/>
      <c r="AA87" s="169"/>
      <c r="AF87" s="170"/>
    </row>
    <row r="88" spans="2:32" x14ac:dyDescent="0.25">
      <c r="B88" s="174">
        <v>3845.78</v>
      </c>
      <c r="C88">
        <v>43</v>
      </c>
      <c r="D88">
        <v>1050</v>
      </c>
      <c r="E88" s="103">
        <v>179.0723731491772</v>
      </c>
      <c r="F88">
        <v>10</v>
      </c>
      <c r="G88" t="s">
        <v>369</v>
      </c>
      <c r="H88" s="175">
        <v>3172.1185355595135</v>
      </c>
      <c r="J88" s="169"/>
      <c r="AA88" s="169"/>
      <c r="AF88" s="170"/>
    </row>
    <row r="89" spans="2:32" x14ac:dyDescent="0.25">
      <c r="B89" s="174">
        <v>71375.53</v>
      </c>
      <c r="C89">
        <v>39</v>
      </c>
      <c r="D89">
        <v>6300</v>
      </c>
      <c r="E89" s="103">
        <v>1205.551907576775</v>
      </c>
      <c r="F89">
        <v>40</v>
      </c>
      <c r="G89" t="s">
        <v>369</v>
      </c>
      <c r="H89" s="175">
        <v>70528.881133716699</v>
      </c>
      <c r="J89" s="169"/>
      <c r="AA89" s="169"/>
      <c r="AF89" s="170"/>
    </row>
    <row r="90" spans="2:32" x14ac:dyDescent="0.25">
      <c r="B90" s="174">
        <v>32033.48</v>
      </c>
      <c r="C90">
        <v>43</v>
      </c>
      <c r="D90">
        <v>3149.5754500000003</v>
      </c>
      <c r="E90" s="103">
        <v>537.1447145179884</v>
      </c>
      <c r="F90">
        <v>40</v>
      </c>
      <c r="G90" t="s">
        <v>369</v>
      </c>
      <c r="H90" s="175">
        <v>31126.942919211087</v>
      </c>
      <c r="J90" s="169"/>
      <c r="AA90" s="169"/>
      <c r="AF90" s="170"/>
    </row>
    <row r="91" spans="2:32" x14ac:dyDescent="0.25">
      <c r="B91" s="174">
        <v>11167.32</v>
      </c>
      <c r="C91">
        <v>40</v>
      </c>
      <c r="D91">
        <v>2800</v>
      </c>
      <c r="E91" s="103">
        <v>427.00489536834249</v>
      </c>
      <c r="F91">
        <v>15</v>
      </c>
      <c r="G91" t="s">
        <v>369</v>
      </c>
      <c r="H91" s="175">
        <v>10486.14899943851</v>
      </c>
      <c r="J91" s="169"/>
      <c r="AA91" s="169"/>
      <c r="AF91" s="170"/>
    </row>
    <row r="92" spans="2:32" x14ac:dyDescent="0.25">
      <c r="B92" s="174">
        <v>22375.97</v>
      </c>
      <c r="C92">
        <v>36</v>
      </c>
      <c r="D92">
        <v>2800</v>
      </c>
      <c r="E92" s="103">
        <v>235.46908364371839</v>
      </c>
      <c r="F92">
        <v>39</v>
      </c>
      <c r="G92" t="s">
        <v>373</v>
      </c>
      <c r="H92" s="175">
        <v>21752.797992005202</v>
      </c>
      <c r="J92" s="169"/>
      <c r="AA92" s="169"/>
      <c r="AF92" s="170"/>
    </row>
    <row r="93" spans="2:32" x14ac:dyDescent="0.25">
      <c r="B93" s="174">
        <v>35180.239999999998</v>
      </c>
      <c r="C93">
        <v>35</v>
      </c>
      <c r="D93">
        <v>4286.7314000000006</v>
      </c>
      <c r="E93" s="103">
        <v>338.27591486385552</v>
      </c>
      <c r="F93">
        <v>50</v>
      </c>
      <c r="G93" t="s">
        <v>373</v>
      </c>
      <c r="H93" s="175">
        <v>34329.913147292173</v>
      </c>
      <c r="J93" s="169"/>
      <c r="AA93" s="169"/>
      <c r="AF93" s="170"/>
    </row>
    <row r="94" spans="2:32" x14ac:dyDescent="0.25">
      <c r="B94" s="174">
        <v>7566.24</v>
      </c>
      <c r="C94">
        <v>27</v>
      </c>
      <c r="D94">
        <v>2800</v>
      </c>
      <c r="E94" s="103">
        <v>241.51937836799766</v>
      </c>
      <c r="F94">
        <v>50</v>
      </c>
      <c r="G94" t="s">
        <v>369</v>
      </c>
      <c r="H94" s="175">
        <v>6538.004168377106</v>
      </c>
      <c r="J94" s="169"/>
      <c r="AA94" s="169"/>
      <c r="AF94" s="170"/>
    </row>
    <row r="95" spans="2:32" x14ac:dyDescent="0.25">
      <c r="B95" s="174">
        <v>14529.03</v>
      </c>
      <c r="C95">
        <v>32</v>
      </c>
      <c r="D95">
        <v>2800</v>
      </c>
      <c r="E95" s="103">
        <v>206.29797335013805</v>
      </c>
      <c r="F95">
        <v>33</v>
      </c>
      <c r="G95" t="s">
        <v>373</v>
      </c>
      <c r="H95" s="175">
        <v>13860.672495188519</v>
      </c>
      <c r="J95" s="169"/>
      <c r="AA95" s="169"/>
      <c r="AF95" s="170"/>
    </row>
    <row r="96" spans="2:32" x14ac:dyDescent="0.25">
      <c r="B96" s="174">
        <v>8657.8799999999992</v>
      </c>
      <c r="C96">
        <v>31</v>
      </c>
      <c r="D96">
        <v>1458.6873000000001</v>
      </c>
      <c r="E96" s="103">
        <v>103.43926070539756</v>
      </c>
      <c r="F96">
        <v>50</v>
      </c>
      <c r="G96" t="s">
        <v>373</v>
      </c>
      <c r="H96" s="175">
        <v>7707.951288928668</v>
      </c>
      <c r="J96" s="169"/>
      <c r="AA96" s="169"/>
      <c r="AF96" s="170"/>
    </row>
    <row r="97" spans="2:32" x14ac:dyDescent="0.25">
      <c r="B97" s="174">
        <v>9281.5</v>
      </c>
      <c r="C97">
        <v>35</v>
      </c>
      <c r="D97">
        <v>2100</v>
      </c>
      <c r="E97" s="103">
        <v>191.68056793355208</v>
      </c>
      <c r="F97">
        <v>30</v>
      </c>
      <c r="G97" t="s">
        <v>369</v>
      </c>
      <c r="H97" s="175">
        <v>8419.4045779846001</v>
      </c>
      <c r="J97" s="169"/>
      <c r="AA97" s="169"/>
      <c r="AF97" s="170"/>
    </row>
    <row r="98" spans="2:32" x14ac:dyDescent="0.25">
      <c r="B98" s="174">
        <v>1926.18</v>
      </c>
      <c r="C98">
        <v>26</v>
      </c>
      <c r="D98">
        <v>1050</v>
      </c>
      <c r="E98" s="103">
        <v>111.59679713795552</v>
      </c>
      <c r="F98">
        <v>47</v>
      </c>
      <c r="G98" t="s">
        <v>369</v>
      </c>
      <c r="H98" s="175">
        <v>1139.8364032914455</v>
      </c>
      <c r="J98" s="169"/>
      <c r="AA98" s="169"/>
      <c r="AF98" s="170"/>
    </row>
    <row r="99" spans="2:32" x14ac:dyDescent="0.25">
      <c r="B99" s="174">
        <v>10174.73</v>
      </c>
      <c r="C99">
        <v>32</v>
      </c>
      <c r="D99">
        <v>2921.1048999999998</v>
      </c>
      <c r="E99" s="103">
        <v>230.51268815799199</v>
      </c>
      <c r="F99">
        <v>30</v>
      </c>
      <c r="G99" t="s">
        <v>369</v>
      </c>
      <c r="H99" s="175">
        <v>9318.5067081239104</v>
      </c>
      <c r="J99" s="169"/>
      <c r="AA99" s="169"/>
      <c r="AF99" s="170"/>
    </row>
    <row r="100" spans="2:32" x14ac:dyDescent="0.25">
      <c r="B100" s="174">
        <v>5065.82</v>
      </c>
      <c r="C100">
        <v>33</v>
      </c>
      <c r="D100">
        <v>1050</v>
      </c>
      <c r="E100" s="103">
        <v>86.294853246650121</v>
      </c>
      <c r="F100">
        <v>50</v>
      </c>
      <c r="G100" t="s">
        <v>369</v>
      </c>
      <c r="H100" s="175">
        <v>3962.635562130009</v>
      </c>
      <c r="J100" s="169"/>
      <c r="AA100" s="169"/>
      <c r="AF100" s="170"/>
    </row>
    <row r="101" spans="2:32" x14ac:dyDescent="0.25">
      <c r="B101" s="174">
        <v>4574.74</v>
      </c>
      <c r="C101">
        <v>35</v>
      </c>
      <c r="D101">
        <v>1050</v>
      </c>
      <c r="E101" s="103">
        <v>95.840283966776042</v>
      </c>
      <c r="F101">
        <v>29</v>
      </c>
      <c r="G101" t="s">
        <v>369</v>
      </c>
      <c r="H101" s="175">
        <v>3778.5334582391929</v>
      </c>
      <c r="J101" s="169"/>
      <c r="AA101" s="169"/>
      <c r="AF101" s="170"/>
    </row>
    <row r="102" spans="2:32" x14ac:dyDescent="0.25">
      <c r="B102" s="174">
        <v>9626.01</v>
      </c>
      <c r="C102">
        <v>41</v>
      </c>
      <c r="D102">
        <v>1050</v>
      </c>
      <c r="E102" s="103">
        <v>148.52931252753768</v>
      </c>
      <c r="F102">
        <v>44</v>
      </c>
      <c r="G102" t="s">
        <v>369</v>
      </c>
      <c r="H102" s="175">
        <v>8634.0015478854693</v>
      </c>
      <c r="J102" s="169"/>
      <c r="AA102" s="169"/>
      <c r="AF102" s="170"/>
    </row>
    <row r="103" spans="2:32" x14ac:dyDescent="0.25">
      <c r="B103" s="174">
        <v>9058.3799999999992</v>
      </c>
      <c r="C103">
        <v>29</v>
      </c>
      <c r="D103">
        <v>1750</v>
      </c>
      <c r="E103" s="103">
        <v>189.0059902478323</v>
      </c>
      <c r="F103">
        <v>50</v>
      </c>
      <c r="G103" t="s">
        <v>369</v>
      </c>
      <c r="H103" s="175">
        <v>8204.8661536016516</v>
      </c>
      <c r="J103" s="169"/>
      <c r="AA103" s="169"/>
      <c r="AF103" s="170"/>
    </row>
    <row r="104" spans="2:32" x14ac:dyDescent="0.25">
      <c r="B104" s="174">
        <v>4661.5600000000004</v>
      </c>
      <c r="C104">
        <v>32</v>
      </c>
      <c r="D104">
        <v>1050</v>
      </c>
      <c r="E104" s="103">
        <v>82.858483639492576</v>
      </c>
      <c r="F104">
        <v>50</v>
      </c>
      <c r="G104" t="s">
        <v>369</v>
      </c>
      <c r="H104" s="175">
        <v>3565.0497587186619</v>
      </c>
      <c r="J104" s="169"/>
      <c r="AA104" s="169"/>
      <c r="AF104" s="170"/>
    </row>
    <row r="105" spans="2:32" x14ac:dyDescent="0.25">
      <c r="B105" s="174">
        <v>15233.08</v>
      </c>
      <c r="C105">
        <v>55</v>
      </c>
      <c r="D105">
        <v>1050</v>
      </c>
      <c r="E105" s="103">
        <v>595.88942257790495</v>
      </c>
      <c r="F105">
        <v>15</v>
      </c>
      <c r="G105" t="s">
        <v>369</v>
      </c>
      <c r="H105" s="175">
        <v>14252.87320168103</v>
      </c>
      <c r="J105" s="169"/>
      <c r="AA105" s="169"/>
      <c r="AF105" s="170"/>
    </row>
    <row r="106" spans="2:32" x14ac:dyDescent="0.25">
      <c r="B106" s="174">
        <v>2040.16</v>
      </c>
      <c r="C106">
        <v>23</v>
      </c>
      <c r="D106">
        <v>1050</v>
      </c>
      <c r="E106" s="103">
        <v>70.25833968385443</v>
      </c>
      <c r="F106">
        <v>30</v>
      </c>
      <c r="G106" t="s">
        <v>369</v>
      </c>
      <c r="H106" s="175">
        <v>1285.2952890759336</v>
      </c>
      <c r="J106" s="169"/>
      <c r="AA106" s="169"/>
      <c r="AF106" s="170"/>
    </row>
    <row r="107" spans="2:32" x14ac:dyDescent="0.25">
      <c r="B107" s="174">
        <v>5624.96</v>
      </c>
      <c r="C107">
        <v>34</v>
      </c>
      <c r="D107">
        <v>1050</v>
      </c>
      <c r="E107" s="103">
        <v>90.494846513867699</v>
      </c>
      <c r="F107">
        <v>50</v>
      </c>
      <c r="G107" t="s">
        <v>369</v>
      </c>
      <c r="H107" s="175">
        <v>4492.0041756254413</v>
      </c>
      <c r="J107" s="169"/>
      <c r="AA107" s="169"/>
      <c r="AF107" s="170"/>
    </row>
    <row r="108" spans="2:32" x14ac:dyDescent="0.25">
      <c r="B108" s="174">
        <v>51824.76</v>
      </c>
      <c r="C108">
        <v>44</v>
      </c>
      <c r="D108">
        <v>5250</v>
      </c>
      <c r="E108" s="103">
        <v>1013.8461693400263</v>
      </c>
      <c r="F108">
        <v>30</v>
      </c>
      <c r="G108" t="s">
        <v>369</v>
      </c>
      <c r="H108" s="175">
        <v>50856.747420443615</v>
      </c>
      <c r="J108" s="169"/>
      <c r="AA108" s="169"/>
      <c r="AF108" s="170"/>
    </row>
    <row r="109" spans="2:32" x14ac:dyDescent="0.25">
      <c r="B109" s="174">
        <v>14257.02</v>
      </c>
      <c r="C109">
        <v>35</v>
      </c>
      <c r="D109">
        <v>1925</v>
      </c>
      <c r="E109" s="103">
        <v>141.30859008820869</v>
      </c>
      <c r="F109">
        <v>45</v>
      </c>
      <c r="G109" t="s">
        <v>369</v>
      </c>
      <c r="H109" s="175">
        <v>13047.408022871052</v>
      </c>
      <c r="J109" s="169"/>
      <c r="AA109" s="169"/>
      <c r="AF109" s="170"/>
    </row>
    <row r="110" spans="2:32" x14ac:dyDescent="0.25">
      <c r="B110" s="174">
        <v>9769.42</v>
      </c>
      <c r="C110">
        <v>29</v>
      </c>
      <c r="D110">
        <v>2800</v>
      </c>
      <c r="E110" s="103">
        <v>201.61031008623766</v>
      </c>
      <c r="F110">
        <v>50</v>
      </c>
      <c r="G110" t="s">
        <v>369</v>
      </c>
      <c r="H110" s="175">
        <v>8609.2858622142103</v>
      </c>
      <c r="J110" s="169"/>
      <c r="AA110" s="169"/>
      <c r="AF110" s="170"/>
    </row>
    <row r="111" spans="2:32" x14ac:dyDescent="0.25">
      <c r="B111" s="174">
        <v>10860.31</v>
      </c>
      <c r="C111">
        <v>31</v>
      </c>
      <c r="D111">
        <v>4079.04</v>
      </c>
      <c r="E111" s="103">
        <v>448.62146248874768</v>
      </c>
      <c r="F111">
        <v>44</v>
      </c>
      <c r="G111" t="s">
        <v>373</v>
      </c>
      <c r="H111" s="175">
        <v>10288.089902548161</v>
      </c>
      <c r="J111" s="169"/>
      <c r="AA111" s="169"/>
      <c r="AF111" s="170"/>
    </row>
    <row r="112" spans="2:32" x14ac:dyDescent="0.25">
      <c r="B112" s="174">
        <v>17214.84</v>
      </c>
      <c r="C112">
        <v>38</v>
      </c>
      <c r="D112">
        <v>2800</v>
      </c>
      <c r="E112" s="103">
        <v>318.8184824341821</v>
      </c>
      <c r="F112">
        <v>36</v>
      </c>
      <c r="G112" t="s">
        <v>369</v>
      </c>
      <c r="H112" s="175">
        <v>16275.245777617209</v>
      </c>
      <c r="J112" s="169"/>
      <c r="AA112" s="169"/>
      <c r="AF112" s="170"/>
    </row>
    <row r="113" spans="2:32" x14ac:dyDescent="0.25">
      <c r="B113" s="174">
        <v>189801.14</v>
      </c>
      <c r="C113">
        <v>56</v>
      </c>
      <c r="D113">
        <v>7000</v>
      </c>
      <c r="E113" s="103">
        <v>4939.8000615878536</v>
      </c>
      <c r="F113">
        <v>29</v>
      </c>
      <c r="G113" t="s">
        <v>369</v>
      </c>
      <c r="H113" s="175">
        <v>188570.62744826978</v>
      </c>
      <c r="J113" s="169"/>
      <c r="AA113" s="169"/>
      <c r="AF113" s="170"/>
    </row>
    <row r="114" spans="2:32" x14ac:dyDescent="0.25">
      <c r="B114" s="174">
        <v>22194.6</v>
      </c>
      <c r="C114">
        <v>41</v>
      </c>
      <c r="D114">
        <v>2800</v>
      </c>
      <c r="E114" s="103">
        <v>368.44676794704498</v>
      </c>
      <c r="F114">
        <v>39</v>
      </c>
      <c r="G114" t="s">
        <v>369</v>
      </c>
      <c r="H114" s="175">
        <v>21218.76372335638</v>
      </c>
      <c r="J114" s="169"/>
      <c r="AA114" s="169"/>
      <c r="AF114" s="170"/>
    </row>
    <row r="115" spans="2:32" x14ac:dyDescent="0.25">
      <c r="B115" s="174">
        <v>10583.94</v>
      </c>
      <c r="C115">
        <v>30</v>
      </c>
      <c r="D115">
        <v>2800</v>
      </c>
      <c r="E115" s="103">
        <v>206.70128722764187</v>
      </c>
      <c r="F115">
        <v>50</v>
      </c>
      <c r="G115" t="s">
        <v>369</v>
      </c>
      <c r="H115" s="175">
        <v>9371.1093101865772</v>
      </c>
      <c r="J115" s="169"/>
      <c r="AA115" s="169"/>
      <c r="AF115" s="170"/>
    </row>
    <row r="116" spans="2:32" x14ac:dyDescent="0.25">
      <c r="B116" s="174">
        <v>56443.66</v>
      </c>
      <c r="C116">
        <v>25</v>
      </c>
      <c r="D116">
        <v>23361.1</v>
      </c>
      <c r="E116" s="103">
        <v>1469.3682953073944</v>
      </c>
      <c r="F116">
        <v>50</v>
      </c>
      <c r="G116" t="s">
        <v>369</v>
      </c>
      <c r="H116" s="175">
        <v>54968.661698844124</v>
      </c>
      <c r="J116" s="169"/>
      <c r="AA116" s="169"/>
      <c r="AF116" s="170"/>
    </row>
    <row r="117" spans="2:32" x14ac:dyDescent="0.25">
      <c r="B117" s="174">
        <v>48116.25</v>
      </c>
      <c r="C117">
        <v>28</v>
      </c>
      <c r="D117">
        <v>16800</v>
      </c>
      <c r="E117" s="103">
        <v>1389.6624235534475</v>
      </c>
      <c r="F117">
        <v>50</v>
      </c>
      <c r="G117" t="s">
        <v>369</v>
      </c>
      <c r="H117" s="175">
        <v>46851.117748588411</v>
      </c>
      <c r="J117" s="169"/>
      <c r="AA117" s="169"/>
      <c r="AF117" s="170"/>
    </row>
    <row r="118" spans="2:32" x14ac:dyDescent="0.25">
      <c r="B118" s="174">
        <v>38910.089999999997</v>
      </c>
      <c r="C118">
        <v>41</v>
      </c>
      <c r="D118">
        <v>2800</v>
      </c>
      <c r="E118" s="103">
        <v>704.26538683666377</v>
      </c>
      <c r="F118">
        <v>34</v>
      </c>
      <c r="G118" t="s">
        <v>369</v>
      </c>
      <c r="H118" s="175">
        <v>38133.422134975255</v>
      </c>
      <c r="J118" s="169"/>
      <c r="AA118" s="169"/>
      <c r="AF118" s="170"/>
    </row>
    <row r="119" spans="2:32" x14ac:dyDescent="0.25">
      <c r="B119" s="174">
        <v>5404.88</v>
      </c>
      <c r="C119">
        <v>38</v>
      </c>
      <c r="D119">
        <v>175</v>
      </c>
      <c r="E119" s="103">
        <v>115.64405876738586</v>
      </c>
      <c r="F119">
        <v>30</v>
      </c>
      <c r="G119" t="s">
        <v>369</v>
      </c>
      <c r="H119" s="175">
        <v>4830.9882925364946</v>
      </c>
      <c r="J119" s="169"/>
      <c r="AA119" s="169"/>
      <c r="AF119" s="170"/>
    </row>
    <row r="120" spans="2:32" x14ac:dyDescent="0.25">
      <c r="B120" s="174">
        <v>17783.36</v>
      </c>
      <c r="C120">
        <v>25</v>
      </c>
      <c r="D120">
        <v>4900</v>
      </c>
      <c r="E120" s="103">
        <v>322.5262565749203</v>
      </c>
      <c r="F120">
        <v>50</v>
      </c>
      <c r="G120" t="s">
        <v>369</v>
      </c>
      <c r="H120" s="175">
        <v>16603.462815688083</v>
      </c>
      <c r="J120" s="169"/>
      <c r="AA120" s="169"/>
      <c r="AF120" s="170"/>
    </row>
    <row r="121" spans="2:32" x14ac:dyDescent="0.25">
      <c r="B121" s="174">
        <v>6303.71</v>
      </c>
      <c r="C121">
        <v>23</v>
      </c>
      <c r="D121">
        <v>2800</v>
      </c>
      <c r="E121" s="103">
        <v>174.28469148108047</v>
      </c>
      <c r="F121">
        <v>50</v>
      </c>
      <c r="G121" t="s">
        <v>369</v>
      </c>
      <c r="H121" s="175">
        <v>5068.021319580921</v>
      </c>
      <c r="J121" s="169"/>
      <c r="AA121" s="169"/>
      <c r="AF121" s="170"/>
    </row>
    <row r="122" spans="2:32" x14ac:dyDescent="0.25">
      <c r="B122" s="174">
        <v>53114.89</v>
      </c>
      <c r="C122">
        <v>47</v>
      </c>
      <c r="D122">
        <v>3500</v>
      </c>
      <c r="E122" s="103">
        <v>1167.1045481301414</v>
      </c>
      <c r="F122">
        <v>28</v>
      </c>
      <c r="G122" t="s">
        <v>369</v>
      </c>
      <c r="H122" s="175">
        <v>52186.034382547579</v>
      </c>
      <c r="J122" s="169"/>
      <c r="AA122" s="169"/>
      <c r="AF122" s="170"/>
    </row>
    <row r="123" spans="2:32" x14ac:dyDescent="0.25">
      <c r="B123" s="174">
        <v>19238.939999999999</v>
      </c>
      <c r="C123">
        <v>33</v>
      </c>
      <c r="D123">
        <v>4573.9812999999995</v>
      </c>
      <c r="E123" s="103">
        <v>451.7468394616746</v>
      </c>
      <c r="F123">
        <v>42</v>
      </c>
      <c r="G123" t="s">
        <v>373</v>
      </c>
      <c r="H123" s="175">
        <v>18597.033844564397</v>
      </c>
      <c r="J123" s="169"/>
      <c r="AA123" s="169"/>
      <c r="AF123" s="170"/>
    </row>
    <row r="124" spans="2:32" x14ac:dyDescent="0.25">
      <c r="B124" s="174">
        <v>5508.12</v>
      </c>
      <c r="C124">
        <v>30</v>
      </c>
      <c r="D124">
        <v>1050</v>
      </c>
      <c r="E124" s="103">
        <v>68.198116736385131</v>
      </c>
      <c r="F124">
        <v>50</v>
      </c>
      <c r="G124" t="s">
        <v>369</v>
      </c>
      <c r="H124" s="175">
        <v>4198.7220590929655</v>
      </c>
      <c r="J124" s="169"/>
      <c r="AA124" s="169"/>
      <c r="AF124" s="170"/>
    </row>
    <row r="125" spans="2:32" x14ac:dyDescent="0.25">
      <c r="B125" s="174">
        <v>3564.66</v>
      </c>
      <c r="C125">
        <v>31</v>
      </c>
      <c r="D125">
        <v>1050</v>
      </c>
      <c r="E125" s="103">
        <v>91.66861772901963</v>
      </c>
      <c r="F125">
        <v>34</v>
      </c>
      <c r="G125" t="s">
        <v>369</v>
      </c>
      <c r="H125" s="175">
        <v>2692.7719025901142</v>
      </c>
      <c r="J125" s="169"/>
      <c r="AA125" s="169"/>
      <c r="AF125" s="170"/>
    </row>
    <row r="126" spans="2:32" x14ac:dyDescent="0.25">
      <c r="B126" s="174">
        <v>86100.53</v>
      </c>
      <c r="C126">
        <v>41</v>
      </c>
      <c r="D126">
        <v>17500</v>
      </c>
      <c r="E126" s="103">
        <v>2277.463362751032</v>
      </c>
      <c r="F126">
        <v>20</v>
      </c>
      <c r="G126" t="s">
        <v>369</v>
      </c>
      <c r="H126" s="175">
        <v>84971.744304485837</v>
      </c>
      <c r="J126" s="169"/>
      <c r="AA126" s="169"/>
      <c r="AF126" s="170"/>
    </row>
    <row r="127" spans="2:32" x14ac:dyDescent="0.25">
      <c r="B127" s="174">
        <v>16752.12</v>
      </c>
      <c r="C127">
        <v>33</v>
      </c>
      <c r="D127">
        <v>2800</v>
      </c>
      <c r="E127" s="103">
        <v>192.27999594084233</v>
      </c>
      <c r="F127">
        <v>42</v>
      </c>
      <c r="G127" t="s">
        <v>373</v>
      </c>
      <c r="H127" s="175">
        <v>15878.968027677074</v>
      </c>
      <c r="J127" s="169"/>
      <c r="AA127" s="169"/>
      <c r="AF127" s="170"/>
    </row>
    <row r="128" spans="2:32" x14ac:dyDescent="0.25">
      <c r="B128" s="174">
        <v>11978.81</v>
      </c>
      <c r="C128">
        <v>26</v>
      </c>
      <c r="D128">
        <v>2660</v>
      </c>
      <c r="E128" s="103">
        <v>296.93909665401515</v>
      </c>
      <c r="F128">
        <v>49</v>
      </c>
      <c r="G128" t="s">
        <v>369</v>
      </c>
      <c r="H128" s="175">
        <v>11158.444125059135</v>
      </c>
      <c r="J128" s="169"/>
      <c r="AA128" s="169"/>
      <c r="AF128" s="170"/>
    </row>
    <row r="129" spans="2:32" x14ac:dyDescent="0.25">
      <c r="B129" s="174">
        <v>9983.67</v>
      </c>
      <c r="C129">
        <v>35</v>
      </c>
      <c r="D129">
        <v>2012.92</v>
      </c>
      <c r="E129" s="103">
        <v>183.73221371657414</v>
      </c>
      <c r="F129">
        <v>37</v>
      </c>
      <c r="G129" t="s">
        <v>369</v>
      </c>
      <c r="H129" s="175">
        <v>9041.0024249464313</v>
      </c>
      <c r="J129" s="169"/>
      <c r="AA129" s="169"/>
      <c r="AF129" s="170"/>
    </row>
    <row r="130" spans="2:32" x14ac:dyDescent="0.25">
      <c r="B130" s="174">
        <v>19961.099999999999</v>
      </c>
      <c r="C130">
        <v>51</v>
      </c>
      <c r="D130">
        <v>1050</v>
      </c>
      <c r="E130" s="103">
        <v>428.14910438148058</v>
      </c>
      <c r="F130">
        <v>34</v>
      </c>
      <c r="G130" t="s">
        <v>373</v>
      </c>
      <c r="H130" s="175">
        <v>19813.319379043493</v>
      </c>
      <c r="J130" s="169"/>
      <c r="AA130" s="169"/>
      <c r="AF130" s="170"/>
    </row>
    <row r="131" spans="2:32" x14ac:dyDescent="0.25">
      <c r="B131" s="174">
        <v>5813.96</v>
      </c>
      <c r="C131">
        <v>31</v>
      </c>
      <c r="D131">
        <v>1050</v>
      </c>
      <c r="E131" s="103">
        <v>74.458195214743725</v>
      </c>
      <c r="F131">
        <v>44</v>
      </c>
      <c r="G131" t="s">
        <v>369</v>
      </c>
      <c r="H131" s="175">
        <v>4704.4634422941317</v>
      </c>
      <c r="J131" s="169"/>
      <c r="AA131" s="169"/>
      <c r="AF131" s="170"/>
    </row>
    <row r="132" spans="2:32" x14ac:dyDescent="0.25">
      <c r="B132" s="174">
        <v>6633.51</v>
      </c>
      <c r="C132">
        <v>39</v>
      </c>
      <c r="D132">
        <v>1050</v>
      </c>
      <c r="E132" s="103">
        <v>144.35462649153598</v>
      </c>
      <c r="F132">
        <v>31</v>
      </c>
      <c r="G132" t="s">
        <v>369</v>
      </c>
      <c r="H132" s="175">
        <v>5875.7601027519077</v>
      </c>
      <c r="J132" s="169"/>
      <c r="AA132" s="169"/>
      <c r="AF132" s="170"/>
    </row>
    <row r="133" spans="2:32" x14ac:dyDescent="0.25">
      <c r="B133" s="174">
        <v>4520.84</v>
      </c>
      <c r="C133">
        <v>27</v>
      </c>
      <c r="D133">
        <v>1050</v>
      </c>
      <c r="E133" s="103">
        <v>71.021903641981154</v>
      </c>
      <c r="F133">
        <v>50</v>
      </c>
      <c r="G133" t="s">
        <v>369</v>
      </c>
      <c r="H133" s="175">
        <v>3367.8615969493844</v>
      </c>
      <c r="J133" s="169"/>
      <c r="AA133" s="169"/>
      <c r="AF133" s="170"/>
    </row>
    <row r="134" spans="2:32" x14ac:dyDescent="0.25">
      <c r="B134" s="174">
        <v>14590.93</v>
      </c>
      <c r="C134">
        <v>38</v>
      </c>
      <c r="D134">
        <v>2800</v>
      </c>
      <c r="E134" s="103">
        <v>311.5730415151221</v>
      </c>
      <c r="F134">
        <v>26</v>
      </c>
      <c r="G134" t="s">
        <v>369</v>
      </c>
      <c r="H134" s="175">
        <v>13764.855869462237</v>
      </c>
      <c r="J134" s="169"/>
      <c r="AA134" s="169"/>
      <c r="AF134" s="170"/>
    </row>
    <row r="135" spans="2:32" x14ac:dyDescent="0.25">
      <c r="B135" s="174">
        <v>63351.16</v>
      </c>
      <c r="C135">
        <v>51</v>
      </c>
      <c r="D135">
        <v>2970.4545499999999</v>
      </c>
      <c r="E135" s="103">
        <v>2421.937964286346</v>
      </c>
      <c r="F135">
        <v>15</v>
      </c>
      <c r="G135" t="s">
        <v>373</v>
      </c>
      <c r="H135" s="175">
        <v>63232.427360968366</v>
      </c>
      <c r="J135" s="169"/>
      <c r="AA135" s="169"/>
      <c r="AF135" s="170"/>
    </row>
    <row r="136" spans="2:32" x14ac:dyDescent="0.25">
      <c r="B136" s="174">
        <v>38093.629999999997</v>
      </c>
      <c r="C136">
        <v>49</v>
      </c>
      <c r="D136">
        <v>1925</v>
      </c>
      <c r="E136" s="103">
        <v>450.06184325878047</v>
      </c>
      <c r="F136">
        <v>31</v>
      </c>
      <c r="G136" t="s">
        <v>369</v>
      </c>
      <c r="H136" s="175">
        <v>37084.824771183376</v>
      </c>
      <c r="J136" s="169"/>
      <c r="AA136" s="169"/>
      <c r="AF136" s="170"/>
    </row>
    <row r="137" spans="2:32" x14ac:dyDescent="0.25">
      <c r="B137" s="174">
        <v>21378.63</v>
      </c>
      <c r="C137">
        <v>50</v>
      </c>
      <c r="D137">
        <v>2909.165</v>
      </c>
      <c r="E137" s="103">
        <v>1048.2480919955949</v>
      </c>
      <c r="F137">
        <v>11</v>
      </c>
      <c r="G137" t="s">
        <v>373</v>
      </c>
      <c r="H137" s="175">
        <v>21201.830312865546</v>
      </c>
      <c r="J137" s="169"/>
      <c r="AA137" s="169"/>
      <c r="AF137" s="170"/>
    </row>
    <row r="138" spans="2:32" x14ac:dyDescent="0.25">
      <c r="B138" s="174">
        <v>30549.43</v>
      </c>
      <c r="C138">
        <v>39</v>
      </c>
      <c r="D138">
        <v>2800</v>
      </c>
      <c r="E138" s="103">
        <v>582.38698820117099</v>
      </c>
      <c r="F138">
        <v>31</v>
      </c>
      <c r="G138" t="s">
        <v>369</v>
      </c>
      <c r="H138" s="175">
        <v>29770.163023868517</v>
      </c>
      <c r="J138" s="169"/>
      <c r="AA138" s="169"/>
      <c r="AF138" s="170"/>
    </row>
    <row r="139" spans="2:32" x14ac:dyDescent="0.25">
      <c r="B139" s="174">
        <v>13486.79</v>
      </c>
      <c r="C139">
        <v>39</v>
      </c>
      <c r="D139">
        <v>2205.1687000000002</v>
      </c>
      <c r="E139" s="103">
        <v>375.17496555642163</v>
      </c>
      <c r="F139">
        <v>46</v>
      </c>
      <c r="G139" t="s">
        <v>369</v>
      </c>
      <c r="H139" s="175">
        <v>12587.56513126185</v>
      </c>
      <c r="J139" s="169"/>
      <c r="AA139" s="169"/>
      <c r="AF139" s="170"/>
    </row>
    <row r="140" spans="2:32" x14ac:dyDescent="0.25">
      <c r="B140" s="174">
        <v>4599.8500000000004</v>
      </c>
      <c r="C140">
        <v>33</v>
      </c>
      <c r="D140">
        <v>1050</v>
      </c>
      <c r="E140" s="103">
        <v>80.274530325056091</v>
      </c>
      <c r="F140">
        <v>46</v>
      </c>
      <c r="G140" t="s">
        <v>373</v>
      </c>
      <c r="H140" s="175">
        <v>3794.5500673696365</v>
      </c>
      <c r="J140" s="169"/>
      <c r="AA140" s="169"/>
      <c r="AF140" s="170"/>
    </row>
    <row r="141" spans="2:32" x14ac:dyDescent="0.25">
      <c r="B141" s="174">
        <v>5952.45</v>
      </c>
      <c r="C141">
        <v>51</v>
      </c>
      <c r="D141">
        <v>175</v>
      </c>
      <c r="E141" s="103">
        <v>87.11321593917431</v>
      </c>
      <c r="F141">
        <v>24</v>
      </c>
      <c r="G141" t="s">
        <v>369</v>
      </c>
      <c r="H141" s="175">
        <v>5054.0906327651073</v>
      </c>
      <c r="J141" s="169"/>
      <c r="AA141" s="169"/>
      <c r="AF141" s="170"/>
    </row>
    <row r="142" spans="2:32" x14ac:dyDescent="0.25">
      <c r="B142" s="174">
        <v>15708.23</v>
      </c>
      <c r="C142">
        <v>55</v>
      </c>
      <c r="D142">
        <v>1050</v>
      </c>
      <c r="E142" s="103">
        <v>643.3331266614299</v>
      </c>
      <c r="F142">
        <v>20</v>
      </c>
      <c r="G142" t="s">
        <v>369</v>
      </c>
      <c r="H142" s="175">
        <v>14695.869494409133</v>
      </c>
      <c r="J142" s="169"/>
      <c r="AA142" s="169"/>
      <c r="AF142" s="170"/>
    </row>
    <row r="143" spans="2:32" x14ac:dyDescent="0.25">
      <c r="B143" s="174">
        <v>3696.64</v>
      </c>
      <c r="C143">
        <v>31</v>
      </c>
      <c r="D143">
        <v>1050</v>
      </c>
      <c r="E143" s="103">
        <v>74.236409420273688</v>
      </c>
      <c r="F143">
        <v>39</v>
      </c>
      <c r="G143" t="s">
        <v>369</v>
      </c>
      <c r="H143" s="175">
        <v>2632.6281180241635</v>
      </c>
      <c r="J143" s="169"/>
      <c r="AA143" s="169"/>
      <c r="AF143" s="170"/>
    </row>
    <row r="144" spans="2:32" x14ac:dyDescent="0.25">
      <c r="B144" s="174">
        <v>1264.19</v>
      </c>
      <c r="C144">
        <v>28</v>
      </c>
      <c r="D144">
        <v>1050</v>
      </c>
      <c r="E144" s="103">
        <v>155.99315507498906</v>
      </c>
      <c r="F144">
        <v>41</v>
      </c>
      <c r="G144" t="s">
        <v>369</v>
      </c>
      <c r="H144" s="175">
        <v>677.10459342214199</v>
      </c>
      <c r="J144" s="169"/>
      <c r="AA144" s="169"/>
      <c r="AF144" s="170"/>
    </row>
    <row r="145" spans="2:32" x14ac:dyDescent="0.25">
      <c r="B145" s="174">
        <v>3293.07</v>
      </c>
      <c r="C145">
        <v>29</v>
      </c>
      <c r="D145">
        <v>1050</v>
      </c>
      <c r="E145" s="103">
        <v>70.329368748968903</v>
      </c>
      <c r="F145">
        <v>41</v>
      </c>
      <c r="G145" t="s">
        <v>369</v>
      </c>
      <c r="H145" s="175">
        <v>2213.5690006616978</v>
      </c>
      <c r="J145" s="169"/>
      <c r="AA145" s="169"/>
      <c r="AF145" s="170"/>
    </row>
    <row r="146" spans="2:32" x14ac:dyDescent="0.25">
      <c r="B146" s="174">
        <v>12335.38</v>
      </c>
      <c r="C146">
        <v>34</v>
      </c>
      <c r="D146">
        <v>1050</v>
      </c>
      <c r="E146" s="103">
        <v>219.49602240795926</v>
      </c>
      <c r="F146">
        <v>46</v>
      </c>
      <c r="G146" t="s">
        <v>373</v>
      </c>
      <c r="H146" s="175">
        <v>12006.935222244378</v>
      </c>
      <c r="J146" s="169"/>
      <c r="AA146" s="169"/>
      <c r="AF146" s="170"/>
    </row>
    <row r="147" spans="2:32" x14ac:dyDescent="0.25">
      <c r="B147" s="174">
        <v>5921</v>
      </c>
      <c r="C147">
        <v>37</v>
      </c>
      <c r="D147">
        <v>1050</v>
      </c>
      <c r="E147" s="103">
        <v>101.23007958144417</v>
      </c>
      <c r="F147">
        <v>38</v>
      </c>
      <c r="G147" t="s">
        <v>369</v>
      </c>
      <c r="H147" s="175">
        <v>4935.0766000991734</v>
      </c>
      <c r="J147" s="169"/>
      <c r="AA147" s="169"/>
      <c r="AF147" s="170"/>
    </row>
    <row r="148" spans="2:32" x14ac:dyDescent="0.25">
      <c r="B148" s="174">
        <v>4853.75</v>
      </c>
      <c r="C148">
        <v>26</v>
      </c>
      <c r="D148">
        <v>1925</v>
      </c>
      <c r="E148" s="103">
        <v>123.72779018832699</v>
      </c>
      <c r="F148">
        <v>44</v>
      </c>
      <c r="G148" t="s">
        <v>369</v>
      </c>
      <c r="H148" s="175">
        <v>3758.6306605980053</v>
      </c>
      <c r="J148" s="169"/>
      <c r="AA148" s="169"/>
      <c r="AF148" s="170"/>
    </row>
    <row r="149" spans="2:32" x14ac:dyDescent="0.25">
      <c r="B149" s="174">
        <v>18823.099999999999</v>
      </c>
      <c r="C149">
        <v>34</v>
      </c>
      <c r="D149">
        <v>2800</v>
      </c>
      <c r="E149" s="103">
        <v>390.22984913832687</v>
      </c>
      <c r="F149">
        <v>31</v>
      </c>
      <c r="G149" t="s">
        <v>369</v>
      </c>
      <c r="H149" s="175">
        <v>18133.311493954348</v>
      </c>
      <c r="J149" s="169"/>
      <c r="AA149" s="169"/>
      <c r="AF149" s="170"/>
    </row>
    <row r="150" spans="2:32" x14ac:dyDescent="0.25">
      <c r="B150" s="174">
        <v>18830.78</v>
      </c>
      <c r="C150">
        <v>38</v>
      </c>
      <c r="D150">
        <v>1400</v>
      </c>
      <c r="E150" s="103">
        <v>237.72854528813716</v>
      </c>
      <c r="F150">
        <v>27</v>
      </c>
      <c r="G150" t="s">
        <v>369</v>
      </c>
      <c r="H150" s="175">
        <v>18151.126870402182</v>
      </c>
      <c r="J150" s="169"/>
      <c r="AA150" s="169"/>
      <c r="AF150" s="170"/>
    </row>
    <row r="151" spans="2:32" x14ac:dyDescent="0.25">
      <c r="B151" s="174">
        <v>10673.45</v>
      </c>
      <c r="C151">
        <v>27</v>
      </c>
      <c r="D151">
        <v>1050</v>
      </c>
      <c r="E151" s="103">
        <v>266.10587653515182</v>
      </c>
      <c r="F151">
        <v>43</v>
      </c>
      <c r="G151" t="s">
        <v>369</v>
      </c>
      <c r="H151" s="175">
        <v>10188.432498395323</v>
      </c>
      <c r="J151" s="169"/>
      <c r="AA151" s="169"/>
      <c r="AF151" s="170"/>
    </row>
    <row r="152" spans="2:32" x14ac:dyDescent="0.25">
      <c r="B152" s="174">
        <v>5647.18</v>
      </c>
      <c r="C152">
        <v>32</v>
      </c>
      <c r="D152">
        <v>1050</v>
      </c>
      <c r="E152" s="103">
        <v>133.90559205441519</v>
      </c>
      <c r="F152">
        <v>28</v>
      </c>
      <c r="G152" t="s">
        <v>369</v>
      </c>
      <c r="H152" s="175">
        <v>5055.67992717783</v>
      </c>
      <c r="J152" s="169"/>
      <c r="AA152" s="169"/>
      <c r="AF152" s="170"/>
    </row>
    <row r="153" spans="2:32" x14ac:dyDescent="0.25">
      <c r="B153" s="174">
        <v>2239.73</v>
      </c>
      <c r="C153">
        <v>35</v>
      </c>
      <c r="D153">
        <v>175</v>
      </c>
      <c r="E153" s="103">
        <v>23.636165761216155</v>
      </c>
      <c r="F153">
        <v>40</v>
      </c>
      <c r="G153" t="s">
        <v>369</v>
      </c>
      <c r="H153" s="175">
        <v>1472.859889583729</v>
      </c>
      <c r="J153" s="169"/>
      <c r="AA153" s="169"/>
      <c r="AF153" s="170"/>
    </row>
    <row r="154" spans="2:32" x14ac:dyDescent="0.25">
      <c r="B154" s="174">
        <v>5377.09</v>
      </c>
      <c r="C154">
        <v>31</v>
      </c>
      <c r="D154">
        <v>1050</v>
      </c>
      <c r="E154" s="103">
        <v>69.263635583508943</v>
      </c>
      <c r="F154">
        <v>44</v>
      </c>
      <c r="G154" t="s">
        <v>369</v>
      </c>
      <c r="H154" s="175">
        <v>4261.0347714850996</v>
      </c>
      <c r="J154" s="169"/>
      <c r="AA154" s="169"/>
      <c r="AF154" s="170"/>
    </row>
    <row r="155" spans="2:32" x14ac:dyDescent="0.25">
      <c r="B155" s="174">
        <v>6224.67</v>
      </c>
      <c r="C155">
        <v>31</v>
      </c>
      <c r="D155">
        <v>1050</v>
      </c>
      <c r="E155" s="103">
        <v>74.458195214743725</v>
      </c>
      <c r="F155">
        <v>50</v>
      </c>
      <c r="G155" t="s">
        <v>373</v>
      </c>
      <c r="H155" s="175">
        <v>5331.9228171844989</v>
      </c>
      <c r="J155" s="169"/>
      <c r="AA155" s="169"/>
      <c r="AF155" s="170"/>
    </row>
    <row r="156" spans="2:32" x14ac:dyDescent="0.25">
      <c r="B156" s="174">
        <v>40869.22</v>
      </c>
      <c r="C156">
        <v>40</v>
      </c>
      <c r="D156">
        <v>2800</v>
      </c>
      <c r="E156" s="103">
        <v>771.50127617232943</v>
      </c>
      <c r="F156">
        <v>45</v>
      </c>
      <c r="G156" t="s">
        <v>369</v>
      </c>
      <c r="H156" s="175">
        <v>40133.224551118896</v>
      </c>
      <c r="J156" s="169"/>
      <c r="AA156" s="169"/>
      <c r="AF156" s="170"/>
    </row>
    <row r="157" spans="2:32" x14ac:dyDescent="0.25">
      <c r="B157" s="174">
        <v>17967.439999999999</v>
      </c>
      <c r="C157">
        <v>45</v>
      </c>
      <c r="D157">
        <v>1050</v>
      </c>
      <c r="E157" s="103">
        <v>355.85698811412811</v>
      </c>
      <c r="F157">
        <v>30</v>
      </c>
      <c r="G157" t="s">
        <v>373</v>
      </c>
      <c r="H157" s="175">
        <v>17795.238278460303</v>
      </c>
      <c r="J157" s="169"/>
      <c r="AA157" s="169"/>
      <c r="AF157" s="170"/>
    </row>
    <row r="158" spans="2:32" x14ac:dyDescent="0.25">
      <c r="B158" s="174">
        <v>11313.54</v>
      </c>
      <c r="C158">
        <v>30</v>
      </c>
      <c r="D158">
        <v>3048.1447499999999</v>
      </c>
      <c r="E158" s="103">
        <v>340.36374144044868</v>
      </c>
      <c r="F158">
        <v>50</v>
      </c>
      <c r="G158" t="s">
        <v>369</v>
      </c>
      <c r="H158" s="175">
        <v>10427.237046826647</v>
      </c>
      <c r="J158" s="169"/>
      <c r="AA158" s="169"/>
      <c r="AF158" s="170"/>
    </row>
    <row r="159" spans="2:32" x14ac:dyDescent="0.25">
      <c r="B159" s="174">
        <v>9842.94</v>
      </c>
      <c r="C159">
        <v>39</v>
      </c>
      <c r="D159">
        <v>1944.35185</v>
      </c>
      <c r="E159" s="103">
        <v>238.75404003472732</v>
      </c>
      <c r="F159">
        <v>21</v>
      </c>
      <c r="G159" t="s">
        <v>373</v>
      </c>
      <c r="H159" s="175">
        <v>9580.5671796702245</v>
      </c>
      <c r="J159" s="169"/>
      <c r="AA159" s="169"/>
      <c r="AF159" s="170"/>
    </row>
    <row r="160" spans="2:32" x14ac:dyDescent="0.25">
      <c r="B160" s="174">
        <v>9056.48</v>
      </c>
      <c r="C160">
        <v>26</v>
      </c>
      <c r="D160">
        <v>3540.6840000000002</v>
      </c>
      <c r="E160" s="103">
        <v>288.73992390882125</v>
      </c>
      <c r="F160">
        <v>50</v>
      </c>
      <c r="G160" t="s">
        <v>369</v>
      </c>
      <c r="H160" s="175">
        <v>8028.5700729397631</v>
      </c>
      <c r="J160" s="169"/>
      <c r="AA160" s="169"/>
      <c r="AF160" s="170"/>
    </row>
    <row r="161" spans="2:32" x14ac:dyDescent="0.25">
      <c r="B161" s="174">
        <v>16039.18</v>
      </c>
      <c r="C161">
        <v>37</v>
      </c>
      <c r="D161">
        <v>2800</v>
      </c>
      <c r="E161" s="103">
        <v>290.19176599997093</v>
      </c>
      <c r="F161">
        <v>38</v>
      </c>
      <c r="G161" t="s">
        <v>373</v>
      </c>
      <c r="H161" s="175">
        <v>15533.934190189875</v>
      </c>
      <c r="J161" s="169"/>
      <c r="AA161" s="169"/>
      <c r="AF161" s="170"/>
    </row>
    <row r="162" spans="2:32" x14ac:dyDescent="0.25">
      <c r="B162" s="174">
        <v>16651.16</v>
      </c>
      <c r="C162">
        <v>33</v>
      </c>
      <c r="D162">
        <v>3500</v>
      </c>
      <c r="E162" s="103">
        <v>287.64951082216703</v>
      </c>
      <c r="F162">
        <v>50</v>
      </c>
      <c r="G162" t="s">
        <v>373</v>
      </c>
      <c r="H162" s="175">
        <v>15830.01482889032</v>
      </c>
      <c r="J162" s="169"/>
      <c r="AA162" s="169"/>
      <c r="AF162" s="170"/>
    </row>
    <row r="163" spans="2:32" x14ac:dyDescent="0.25">
      <c r="B163" s="174">
        <v>16221.15</v>
      </c>
      <c r="C163">
        <v>33</v>
      </c>
      <c r="D163">
        <v>3500</v>
      </c>
      <c r="E163" s="103">
        <v>287.64951082216703</v>
      </c>
      <c r="F163">
        <v>47</v>
      </c>
      <c r="G163" t="s">
        <v>373</v>
      </c>
      <c r="H163" s="175">
        <v>15436.758703647567</v>
      </c>
      <c r="J163" s="169"/>
      <c r="AA163" s="169"/>
      <c r="AF163" s="170"/>
    </row>
    <row r="164" spans="2:32" x14ac:dyDescent="0.25">
      <c r="B164" s="174">
        <v>3670.5</v>
      </c>
      <c r="C164">
        <v>29</v>
      </c>
      <c r="D164">
        <v>1050</v>
      </c>
      <c r="E164" s="103">
        <v>75.603866282339126</v>
      </c>
      <c r="F164">
        <v>48</v>
      </c>
      <c r="G164" t="s">
        <v>369</v>
      </c>
      <c r="H164" s="175">
        <v>2564.0734922602223</v>
      </c>
      <c r="J164" s="169"/>
      <c r="AA164" s="169"/>
      <c r="AF164" s="170"/>
    </row>
    <row r="165" spans="2:32" x14ac:dyDescent="0.25">
      <c r="B165" s="174">
        <v>10406.19</v>
      </c>
      <c r="C165">
        <v>43</v>
      </c>
      <c r="D165">
        <v>1050</v>
      </c>
      <c r="E165" s="103">
        <v>179.0723731491772</v>
      </c>
      <c r="F165">
        <v>37</v>
      </c>
      <c r="G165" t="s">
        <v>369</v>
      </c>
      <c r="H165" s="175">
        <v>9548.748149247569</v>
      </c>
      <c r="J165" s="169"/>
      <c r="AA165" s="169"/>
      <c r="AF165" s="170"/>
    </row>
    <row r="166" spans="2:32" x14ac:dyDescent="0.25">
      <c r="B166" s="174">
        <v>3940.34</v>
      </c>
      <c r="C166">
        <v>33</v>
      </c>
      <c r="D166">
        <v>1050</v>
      </c>
      <c r="E166" s="103">
        <v>86.294853246650121</v>
      </c>
      <c r="F166">
        <v>30</v>
      </c>
      <c r="G166" t="s">
        <v>369</v>
      </c>
      <c r="H166" s="175">
        <v>3145.9283608130613</v>
      </c>
      <c r="J166" s="169"/>
      <c r="AA166" s="169"/>
      <c r="AF166" s="170"/>
    </row>
    <row r="167" spans="2:32" x14ac:dyDescent="0.25">
      <c r="B167" s="174">
        <v>4065.05</v>
      </c>
      <c r="C167">
        <v>30</v>
      </c>
      <c r="D167">
        <v>1050</v>
      </c>
      <c r="E167" s="103">
        <v>77.512982710365705</v>
      </c>
      <c r="F167">
        <v>50</v>
      </c>
      <c r="G167" t="s">
        <v>369</v>
      </c>
      <c r="H167" s="175">
        <v>2883.4401973898393</v>
      </c>
      <c r="J167" s="169"/>
      <c r="AA167" s="169"/>
      <c r="AF167" s="170"/>
    </row>
    <row r="168" spans="2:32" x14ac:dyDescent="0.25">
      <c r="B168" s="174">
        <v>5168.05</v>
      </c>
      <c r="C168">
        <v>44</v>
      </c>
      <c r="D168">
        <v>175</v>
      </c>
      <c r="E168" s="103">
        <v>108.04585268792191</v>
      </c>
      <c r="F168">
        <v>30</v>
      </c>
      <c r="G168" t="s">
        <v>369</v>
      </c>
      <c r="H168" s="175">
        <v>4436.8465069491267</v>
      </c>
      <c r="J168" s="169"/>
      <c r="AA168" s="169"/>
      <c r="AF168" s="170"/>
    </row>
    <row r="169" spans="2:32" x14ac:dyDescent="0.25">
      <c r="B169" s="174">
        <v>10068.59</v>
      </c>
      <c r="C169">
        <v>37</v>
      </c>
      <c r="D169">
        <v>1050</v>
      </c>
      <c r="E169" s="103">
        <v>175.45873600205724</v>
      </c>
      <c r="F169">
        <v>38</v>
      </c>
      <c r="G169" t="s">
        <v>373</v>
      </c>
      <c r="H169" s="175">
        <v>9682.0444622991836</v>
      </c>
      <c r="J169" s="169"/>
      <c r="AA169" s="169"/>
      <c r="AF169" s="170"/>
    </row>
    <row r="170" spans="2:32" x14ac:dyDescent="0.25">
      <c r="B170" s="174">
        <v>10578.33</v>
      </c>
      <c r="C170">
        <v>41</v>
      </c>
      <c r="D170">
        <v>3500</v>
      </c>
      <c r="E170" s="103">
        <v>506.61070949227911</v>
      </c>
      <c r="F170">
        <v>10</v>
      </c>
      <c r="G170" t="s">
        <v>369</v>
      </c>
      <c r="H170" s="175">
        <v>9841.4072030594562</v>
      </c>
      <c r="J170" s="169"/>
      <c r="AA170" s="169"/>
      <c r="AF170" s="170"/>
    </row>
    <row r="171" spans="2:32" x14ac:dyDescent="0.25">
      <c r="B171" s="174">
        <v>29708.39</v>
      </c>
      <c r="C171">
        <v>53</v>
      </c>
      <c r="D171">
        <v>1750</v>
      </c>
      <c r="E171" s="103">
        <v>891.36666900611056</v>
      </c>
      <c r="F171">
        <v>26</v>
      </c>
      <c r="G171" t="s">
        <v>369</v>
      </c>
      <c r="H171" s="175">
        <v>28661.031458684502</v>
      </c>
      <c r="J171" s="169"/>
      <c r="AA171" s="169"/>
      <c r="AF171" s="170"/>
    </row>
    <row r="172" spans="2:32" x14ac:dyDescent="0.25">
      <c r="B172" s="174">
        <v>4542.75</v>
      </c>
      <c r="C172">
        <v>28</v>
      </c>
      <c r="D172">
        <v>1050</v>
      </c>
      <c r="E172" s="103">
        <v>120.05412847780897</v>
      </c>
      <c r="F172">
        <v>32</v>
      </c>
      <c r="G172" t="s">
        <v>369</v>
      </c>
      <c r="H172" s="175">
        <v>3952.9659300198177</v>
      </c>
      <c r="J172" s="169"/>
      <c r="AA172" s="169"/>
      <c r="AF172" s="170"/>
    </row>
    <row r="173" spans="2:32" x14ac:dyDescent="0.25">
      <c r="B173" s="174">
        <v>44134.71</v>
      </c>
      <c r="C173">
        <v>44</v>
      </c>
      <c r="D173">
        <v>2841.1914999999999</v>
      </c>
      <c r="E173" s="103">
        <v>452.35945499011308</v>
      </c>
      <c r="F173">
        <v>31</v>
      </c>
      <c r="G173" t="s">
        <v>369</v>
      </c>
      <c r="H173" s="175">
        <v>43250.965428118667</v>
      </c>
      <c r="J173" s="169"/>
      <c r="AA173" s="169"/>
      <c r="AF173" s="170"/>
    </row>
    <row r="174" spans="2:32" x14ac:dyDescent="0.25">
      <c r="B174" s="174">
        <v>9307.64</v>
      </c>
      <c r="C174">
        <v>34</v>
      </c>
      <c r="D174">
        <v>1050</v>
      </c>
      <c r="E174" s="103">
        <v>157.31051927185018</v>
      </c>
      <c r="F174">
        <v>50</v>
      </c>
      <c r="G174" t="s">
        <v>369</v>
      </c>
      <c r="H174" s="175">
        <v>8506.6115275632401</v>
      </c>
      <c r="J174" s="169"/>
      <c r="AA174" s="169"/>
      <c r="AF174" s="170"/>
    </row>
    <row r="175" spans="2:32" x14ac:dyDescent="0.25">
      <c r="B175" s="174">
        <v>5922.55</v>
      </c>
      <c r="C175">
        <v>27</v>
      </c>
      <c r="D175">
        <v>1925</v>
      </c>
      <c r="E175" s="103">
        <v>134.40704345149123</v>
      </c>
      <c r="F175">
        <v>50</v>
      </c>
      <c r="G175" t="s">
        <v>369</v>
      </c>
      <c r="H175" s="175">
        <v>4721.6842428069594</v>
      </c>
      <c r="J175" s="169"/>
      <c r="AA175" s="169"/>
      <c r="AF175" s="170"/>
    </row>
    <row r="176" spans="2:32" x14ac:dyDescent="0.25">
      <c r="B176" s="174">
        <v>31824.05</v>
      </c>
      <c r="C176">
        <v>44</v>
      </c>
      <c r="D176">
        <v>2899.4784</v>
      </c>
      <c r="E176" s="103">
        <v>559.92858455698081</v>
      </c>
      <c r="F176">
        <v>37</v>
      </c>
      <c r="G176" t="s">
        <v>369</v>
      </c>
      <c r="H176" s="175">
        <v>30924.649872727376</v>
      </c>
      <c r="J176" s="169"/>
      <c r="AA176" s="169"/>
      <c r="AF176" s="170"/>
    </row>
    <row r="177" spans="2:32" x14ac:dyDescent="0.25">
      <c r="B177" s="174">
        <v>5884.82</v>
      </c>
      <c r="C177">
        <v>25</v>
      </c>
      <c r="D177">
        <v>2800</v>
      </c>
      <c r="E177" s="103">
        <v>322.02525246837189</v>
      </c>
      <c r="F177">
        <v>50</v>
      </c>
      <c r="G177" t="s">
        <v>369</v>
      </c>
      <c r="H177" s="175">
        <v>5069.7172002661282</v>
      </c>
      <c r="J177" s="169"/>
      <c r="AA177" s="169"/>
      <c r="AF177" s="170"/>
    </row>
    <row r="178" spans="2:32" x14ac:dyDescent="0.25">
      <c r="B178" s="174">
        <v>12698.14</v>
      </c>
      <c r="C178">
        <v>29</v>
      </c>
      <c r="D178">
        <v>2800</v>
      </c>
      <c r="E178" s="103">
        <v>326.7741768241645</v>
      </c>
      <c r="F178">
        <v>31</v>
      </c>
      <c r="G178" t="s">
        <v>369</v>
      </c>
      <c r="H178" s="175">
        <v>12023.913450391727</v>
      </c>
      <c r="J178" s="169"/>
      <c r="AA178" s="169"/>
      <c r="AF178" s="170"/>
    </row>
    <row r="179" spans="2:32" x14ac:dyDescent="0.25">
      <c r="B179" s="174">
        <v>14278.36</v>
      </c>
      <c r="C179">
        <v>26</v>
      </c>
      <c r="D179">
        <v>5495</v>
      </c>
      <c r="E179" s="103">
        <v>353.18660108304243</v>
      </c>
      <c r="F179">
        <v>49</v>
      </c>
      <c r="G179" t="s">
        <v>369</v>
      </c>
      <c r="H179" s="175">
        <v>13048.177537516245</v>
      </c>
      <c r="J179" s="169"/>
      <c r="AA179" s="169"/>
      <c r="AF179" s="170"/>
    </row>
    <row r="180" spans="2:32" x14ac:dyDescent="0.25">
      <c r="B180" s="174">
        <v>4046.2</v>
      </c>
      <c r="C180">
        <v>30</v>
      </c>
      <c r="D180">
        <v>1050</v>
      </c>
      <c r="E180" s="103">
        <v>77.512982710365705</v>
      </c>
      <c r="F180">
        <v>50</v>
      </c>
      <c r="G180" t="s">
        <v>369</v>
      </c>
      <c r="H180" s="175">
        <v>2883.4401973898393</v>
      </c>
      <c r="J180" s="169"/>
      <c r="AA180" s="169"/>
      <c r="AF180" s="170"/>
    </row>
    <row r="181" spans="2:32" x14ac:dyDescent="0.25">
      <c r="B181" s="174">
        <v>5122.72</v>
      </c>
      <c r="C181">
        <v>23</v>
      </c>
      <c r="D181">
        <v>1950.4275</v>
      </c>
      <c r="E181" s="103">
        <v>143.55869962894261</v>
      </c>
      <c r="F181">
        <v>50</v>
      </c>
      <c r="G181" t="s">
        <v>369</v>
      </c>
      <c r="H181" s="175">
        <v>4056.5933537650139</v>
      </c>
      <c r="J181" s="169"/>
      <c r="AA181" s="169"/>
      <c r="AF181" s="170"/>
    </row>
    <row r="182" spans="2:32" x14ac:dyDescent="0.25">
      <c r="B182" s="174">
        <v>25831.37</v>
      </c>
      <c r="C182">
        <v>39</v>
      </c>
      <c r="D182">
        <v>3500</v>
      </c>
      <c r="E182" s="103">
        <v>420.01069303155538</v>
      </c>
      <c r="F182">
        <v>46</v>
      </c>
      <c r="G182" t="s">
        <v>369</v>
      </c>
      <c r="H182" s="175">
        <v>24757.555316458558</v>
      </c>
      <c r="J182" s="169"/>
      <c r="AA182" s="169"/>
      <c r="AF182" s="170"/>
    </row>
    <row r="183" spans="2:32" x14ac:dyDescent="0.25">
      <c r="B183" s="174">
        <v>6538.52</v>
      </c>
      <c r="C183">
        <v>40</v>
      </c>
      <c r="D183">
        <v>1050</v>
      </c>
      <c r="E183" s="103">
        <v>139.48163567721519</v>
      </c>
      <c r="F183">
        <v>25</v>
      </c>
      <c r="G183" t="s">
        <v>369</v>
      </c>
      <c r="H183" s="175">
        <v>5804.4860776295172</v>
      </c>
      <c r="J183" s="169"/>
      <c r="AA183" s="169"/>
      <c r="AF183" s="170"/>
    </row>
    <row r="184" spans="2:32" x14ac:dyDescent="0.25">
      <c r="B184" s="174">
        <v>11446.18</v>
      </c>
      <c r="C184">
        <v>32</v>
      </c>
      <c r="D184">
        <v>2800</v>
      </c>
      <c r="E184" s="103">
        <v>205.5410339724767</v>
      </c>
      <c r="F184">
        <v>48</v>
      </c>
      <c r="G184" t="s">
        <v>369</v>
      </c>
      <c r="H184" s="175">
        <v>10290.604271345021</v>
      </c>
      <c r="J184" s="169"/>
      <c r="AA184" s="169"/>
      <c r="AF184" s="170"/>
    </row>
    <row r="185" spans="2:32" x14ac:dyDescent="0.25">
      <c r="B185" s="174">
        <v>12845.93</v>
      </c>
      <c r="C185">
        <v>32</v>
      </c>
      <c r="D185">
        <v>2800</v>
      </c>
      <c r="E185" s="103">
        <v>226.09424352010078</v>
      </c>
      <c r="F185">
        <v>50</v>
      </c>
      <c r="G185" t="s">
        <v>369</v>
      </c>
      <c r="H185" s="175">
        <v>11661.454848144922</v>
      </c>
      <c r="J185" s="169"/>
      <c r="AA185" s="169"/>
      <c r="AF185" s="170"/>
    </row>
    <row r="186" spans="2:32" x14ac:dyDescent="0.25">
      <c r="B186" s="174">
        <v>10619.67</v>
      </c>
      <c r="C186">
        <v>33</v>
      </c>
      <c r="D186">
        <v>2800</v>
      </c>
      <c r="E186" s="103">
        <v>230.11960865773364</v>
      </c>
      <c r="F186">
        <v>30</v>
      </c>
      <c r="G186" t="s">
        <v>373</v>
      </c>
      <c r="H186" s="175">
        <v>10059.662482566253</v>
      </c>
      <c r="J186" s="169"/>
      <c r="AA186" s="169"/>
      <c r="AF186" s="170"/>
    </row>
    <row r="187" spans="2:32" x14ac:dyDescent="0.25">
      <c r="B187" s="174">
        <v>14931.35</v>
      </c>
      <c r="C187">
        <v>37</v>
      </c>
      <c r="D187">
        <v>2800</v>
      </c>
      <c r="E187" s="103">
        <v>388.95577722505914</v>
      </c>
      <c r="F187">
        <v>37</v>
      </c>
      <c r="G187" t="s">
        <v>373</v>
      </c>
      <c r="H187" s="175">
        <v>14554.573250105526</v>
      </c>
      <c r="J187" s="169"/>
      <c r="AA187" s="169"/>
      <c r="AF187" s="170"/>
    </row>
    <row r="188" spans="2:32" x14ac:dyDescent="0.25">
      <c r="B188" s="174">
        <v>232852.69</v>
      </c>
      <c r="C188">
        <v>41</v>
      </c>
      <c r="D188">
        <v>19248.88</v>
      </c>
      <c r="E188" s="103">
        <v>2016.3882249194321</v>
      </c>
      <c r="F188">
        <v>44</v>
      </c>
      <c r="G188" t="s">
        <v>369</v>
      </c>
      <c r="H188" s="175">
        <v>231405.8621281723</v>
      </c>
      <c r="J188" s="169"/>
      <c r="AA188" s="169"/>
      <c r="AF188" s="170"/>
    </row>
    <row r="189" spans="2:32" x14ac:dyDescent="0.25">
      <c r="B189" s="174">
        <v>4245.0200000000004</v>
      </c>
      <c r="C189">
        <v>26</v>
      </c>
      <c r="D189">
        <v>1925</v>
      </c>
      <c r="E189" s="103">
        <v>167.8332480614956</v>
      </c>
      <c r="F189">
        <v>49</v>
      </c>
      <c r="G189" t="s">
        <v>369</v>
      </c>
      <c r="H189" s="175">
        <v>3339.4340841027652</v>
      </c>
      <c r="J189" s="169"/>
      <c r="AA189" s="169"/>
      <c r="AF189" s="170"/>
    </row>
    <row r="190" spans="2:32" x14ac:dyDescent="0.25">
      <c r="B190" s="174">
        <v>4405.41</v>
      </c>
      <c r="C190">
        <v>31</v>
      </c>
      <c r="D190">
        <v>1050</v>
      </c>
      <c r="E190" s="103">
        <v>87.783942958901278</v>
      </c>
      <c r="F190">
        <v>44</v>
      </c>
      <c r="G190" t="s">
        <v>369</v>
      </c>
      <c r="H190" s="175">
        <v>3378.6142338445402</v>
      </c>
      <c r="J190" s="169"/>
      <c r="AA190" s="169"/>
      <c r="AF190" s="170"/>
    </row>
    <row r="191" spans="2:32" x14ac:dyDescent="0.25">
      <c r="B191" s="174">
        <v>13313.09</v>
      </c>
      <c r="C191">
        <v>30</v>
      </c>
      <c r="D191">
        <v>2800</v>
      </c>
      <c r="E191" s="103">
        <v>181.8616446303603</v>
      </c>
      <c r="F191">
        <v>45</v>
      </c>
      <c r="G191" t="s">
        <v>369</v>
      </c>
      <c r="H191" s="175">
        <v>12074.730743090458</v>
      </c>
      <c r="J191" s="169"/>
      <c r="AA191" s="169"/>
      <c r="AF191" s="170"/>
    </row>
    <row r="192" spans="2:32" x14ac:dyDescent="0.25">
      <c r="B192" s="174">
        <v>4417.8</v>
      </c>
      <c r="C192">
        <v>31</v>
      </c>
      <c r="D192">
        <v>1050</v>
      </c>
      <c r="E192" s="103">
        <v>79.803911794263783</v>
      </c>
      <c r="F192">
        <v>50</v>
      </c>
      <c r="G192" t="s">
        <v>369</v>
      </c>
      <c r="H192" s="175">
        <v>3273.8600667557321</v>
      </c>
      <c r="J192" s="169"/>
      <c r="AA192" s="169"/>
      <c r="AF192" s="170"/>
    </row>
    <row r="193" spans="2:32" x14ac:dyDescent="0.25">
      <c r="B193" s="174">
        <v>32036.35</v>
      </c>
      <c r="C193">
        <v>37</v>
      </c>
      <c r="D193">
        <v>6686.1224499999998</v>
      </c>
      <c r="E193" s="103">
        <v>637.51608172007411</v>
      </c>
      <c r="F193">
        <v>30</v>
      </c>
      <c r="G193" t="s">
        <v>369</v>
      </c>
      <c r="H193" s="175">
        <v>31105.906558759732</v>
      </c>
      <c r="J193" s="169"/>
      <c r="AA193" s="169"/>
      <c r="AF193" s="170"/>
    </row>
    <row r="194" spans="2:32" x14ac:dyDescent="0.25">
      <c r="B194" s="174">
        <v>10238.91</v>
      </c>
      <c r="C194">
        <v>28</v>
      </c>
      <c r="D194">
        <v>3172.3846000000003</v>
      </c>
      <c r="E194" s="103">
        <v>230.1940546517319</v>
      </c>
      <c r="F194">
        <v>47</v>
      </c>
      <c r="G194" t="s">
        <v>369</v>
      </c>
      <c r="H194" s="175">
        <v>9140.9859245222015</v>
      </c>
      <c r="J194" s="169"/>
      <c r="AA194" s="169"/>
      <c r="AF194" s="170"/>
    </row>
    <row r="195" spans="2:32" x14ac:dyDescent="0.25">
      <c r="B195" s="174">
        <v>13831.8</v>
      </c>
      <c r="C195">
        <v>29</v>
      </c>
      <c r="D195">
        <v>2800</v>
      </c>
      <c r="E195" s="103">
        <v>197.96343293487351</v>
      </c>
      <c r="F195">
        <v>46</v>
      </c>
      <c r="G195" t="s">
        <v>369</v>
      </c>
      <c r="H195" s="175">
        <v>12676.519579595266</v>
      </c>
      <c r="J195" s="169"/>
      <c r="AA195" s="169"/>
      <c r="AF195" s="170"/>
    </row>
    <row r="196" spans="2:32" x14ac:dyDescent="0.25">
      <c r="B196" s="174">
        <v>18449</v>
      </c>
      <c r="C196">
        <v>45</v>
      </c>
      <c r="D196">
        <v>1050</v>
      </c>
      <c r="E196" s="103">
        <v>166.82363489011763</v>
      </c>
      <c r="F196">
        <v>40</v>
      </c>
      <c r="G196" t="s">
        <v>369</v>
      </c>
      <c r="H196" s="175">
        <v>17439.960877204925</v>
      </c>
      <c r="J196" s="169"/>
      <c r="AA196" s="169"/>
      <c r="AF196" s="170"/>
    </row>
    <row r="197" spans="2:32" x14ac:dyDescent="0.25">
      <c r="B197" s="174">
        <v>8730.69</v>
      </c>
      <c r="C197">
        <v>29</v>
      </c>
      <c r="D197">
        <v>2800</v>
      </c>
      <c r="E197" s="103">
        <v>255.51160356560339</v>
      </c>
      <c r="F197">
        <v>46</v>
      </c>
      <c r="G197" t="s">
        <v>369</v>
      </c>
      <c r="H197" s="175">
        <v>7756.791470321391</v>
      </c>
      <c r="J197" s="169"/>
      <c r="AA197" s="169"/>
      <c r="AF197" s="170"/>
    </row>
    <row r="198" spans="2:32" x14ac:dyDescent="0.25">
      <c r="B198" s="174">
        <v>10999.03</v>
      </c>
      <c r="C198">
        <v>29</v>
      </c>
      <c r="D198">
        <v>2800</v>
      </c>
      <c r="E198" s="103">
        <v>226.92770587274345</v>
      </c>
      <c r="F198">
        <v>50</v>
      </c>
      <c r="G198" t="s">
        <v>369</v>
      </c>
      <c r="H198" s="175">
        <v>9887.1340950636622</v>
      </c>
      <c r="J198" s="169"/>
      <c r="AA198" s="169"/>
      <c r="AF198" s="170"/>
    </row>
    <row r="199" spans="2:32" x14ac:dyDescent="0.25">
      <c r="B199" s="174">
        <v>7773.3</v>
      </c>
      <c r="C199">
        <v>29</v>
      </c>
      <c r="D199">
        <v>1750</v>
      </c>
      <c r="E199" s="103">
        <v>112.47963015407484</v>
      </c>
      <c r="F199">
        <v>46</v>
      </c>
      <c r="G199" t="s">
        <v>369</v>
      </c>
      <c r="H199" s="175">
        <v>6596.6033420465164</v>
      </c>
      <c r="J199" s="169"/>
      <c r="AA199" s="169"/>
      <c r="AF199" s="170"/>
    </row>
    <row r="200" spans="2:32" x14ac:dyDescent="0.25">
      <c r="B200" s="174">
        <v>3081.24</v>
      </c>
      <c r="C200">
        <v>26</v>
      </c>
      <c r="D200">
        <v>1050</v>
      </c>
      <c r="E200" s="103">
        <v>72.549288806164085</v>
      </c>
      <c r="F200">
        <v>50</v>
      </c>
      <c r="G200" t="s">
        <v>369</v>
      </c>
      <c r="H200" s="175">
        <v>1921.1145438266808</v>
      </c>
      <c r="J200" s="169"/>
      <c r="AA200" s="169"/>
      <c r="AF200" s="170"/>
    </row>
    <row r="201" spans="2:32" x14ac:dyDescent="0.25">
      <c r="B201" s="174">
        <v>5479.24</v>
      </c>
      <c r="C201">
        <v>34</v>
      </c>
      <c r="D201">
        <v>1050</v>
      </c>
      <c r="E201" s="103">
        <v>92.599277646432142</v>
      </c>
      <c r="F201">
        <v>46</v>
      </c>
      <c r="G201" t="s">
        <v>369</v>
      </c>
      <c r="H201" s="175">
        <v>4401.3356289696394</v>
      </c>
      <c r="J201" s="169"/>
      <c r="AA201" s="169"/>
      <c r="AF201" s="170"/>
    </row>
    <row r="202" spans="2:32" x14ac:dyDescent="0.25">
      <c r="B202" s="174">
        <v>26994.59</v>
      </c>
      <c r="C202">
        <v>48</v>
      </c>
      <c r="D202">
        <v>1293.2486000000001</v>
      </c>
      <c r="E202" s="103">
        <v>271.3289292421091</v>
      </c>
      <c r="F202">
        <v>37</v>
      </c>
      <c r="G202" t="s">
        <v>369</v>
      </c>
      <c r="H202" s="175">
        <v>26055.54434886805</v>
      </c>
      <c r="J202" s="169"/>
      <c r="AA202" s="169"/>
      <c r="AF202" s="170"/>
    </row>
    <row r="203" spans="2:32" x14ac:dyDescent="0.25">
      <c r="B203" s="174">
        <v>26374.639999999999</v>
      </c>
      <c r="C203">
        <v>30</v>
      </c>
      <c r="D203">
        <v>4900</v>
      </c>
      <c r="E203" s="103">
        <v>342.12626851471759</v>
      </c>
      <c r="F203">
        <v>50</v>
      </c>
      <c r="G203" t="s">
        <v>369</v>
      </c>
      <c r="H203" s="175">
        <v>25142.812440636757</v>
      </c>
      <c r="J203" s="169"/>
      <c r="AA203" s="169"/>
      <c r="AF203" s="170"/>
    </row>
    <row r="204" spans="2:32" x14ac:dyDescent="0.25">
      <c r="B204" s="174">
        <v>7225.74</v>
      </c>
      <c r="C204">
        <v>28</v>
      </c>
      <c r="D204">
        <v>2884.28</v>
      </c>
      <c r="E204" s="103">
        <v>276.98445804084781</v>
      </c>
      <c r="F204">
        <v>50</v>
      </c>
      <c r="G204" t="s">
        <v>373</v>
      </c>
      <c r="H204" s="175">
        <v>6527.5019412792635</v>
      </c>
      <c r="J204" s="169"/>
      <c r="AA204" s="169"/>
      <c r="AF204" s="170"/>
    </row>
    <row r="205" spans="2:32" x14ac:dyDescent="0.25">
      <c r="B205" s="174">
        <v>22881.09</v>
      </c>
      <c r="C205">
        <v>24</v>
      </c>
      <c r="D205">
        <v>9901.7099999999991</v>
      </c>
      <c r="E205" s="103">
        <v>616.17322484684439</v>
      </c>
      <c r="F205">
        <v>50</v>
      </c>
      <c r="G205" t="s">
        <v>369</v>
      </c>
      <c r="H205" s="175">
        <v>21613.745850862153</v>
      </c>
      <c r="J205" s="169"/>
      <c r="AA205" s="169"/>
      <c r="AF205" s="170"/>
    </row>
    <row r="206" spans="2:32" x14ac:dyDescent="0.25">
      <c r="B206" s="174">
        <v>28291.99</v>
      </c>
      <c r="C206">
        <v>39</v>
      </c>
      <c r="D206">
        <v>2800</v>
      </c>
      <c r="E206" s="103">
        <v>277.14152322146293</v>
      </c>
      <c r="F206">
        <v>36</v>
      </c>
      <c r="G206" t="s">
        <v>369</v>
      </c>
      <c r="H206" s="175">
        <v>27279.185485129379</v>
      </c>
      <c r="J206" s="169"/>
      <c r="AA206" s="169"/>
      <c r="AF206" s="170"/>
    </row>
    <row r="207" spans="2:32" x14ac:dyDescent="0.25">
      <c r="B207" s="174">
        <v>7345.63</v>
      </c>
      <c r="C207">
        <v>34</v>
      </c>
      <c r="D207">
        <v>1050</v>
      </c>
      <c r="E207" s="103">
        <v>157.31051927185018</v>
      </c>
      <c r="F207">
        <v>30</v>
      </c>
      <c r="G207" t="s">
        <v>373</v>
      </c>
      <c r="H207" s="175">
        <v>7069.9730241185562</v>
      </c>
      <c r="J207" s="169"/>
      <c r="AA207" s="169"/>
      <c r="AF207" s="170"/>
    </row>
    <row r="208" spans="2:32" x14ac:dyDescent="0.25">
      <c r="B208" s="174">
        <v>3650.32</v>
      </c>
      <c r="C208">
        <v>28</v>
      </c>
      <c r="D208">
        <v>1050</v>
      </c>
      <c r="E208" s="103">
        <v>127.52753832236158</v>
      </c>
      <c r="F208">
        <v>42</v>
      </c>
      <c r="G208" t="s">
        <v>369</v>
      </c>
      <c r="H208" s="175">
        <v>2950.5505076085037</v>
      </c>
      <c r="J208" s="169"/>
      <c r="AA208" s="169"/>
      <c r="AF208" s="170"/>
    </row>
    <row r="209" spans="2:32" x14ac:dyDescent="0.25">
      <c r="B209" s="174">
        <v>4735.95</v>
      </c>
      <c r="C209">
        <v>32</v>
      </c>
      <c r="D209">
        <v>1050</v>
      </c>
      <c r="E209" s="103">
        <v>82.858483639492576</v>
      </c>
      <c r="F209">
        <v>50</v>
      </c>
      <c r="G209" t="s">
        <v>369</v>
      </c>
      <c r="H209" s="175">
        <v>3565.0497587186619</v>
      </c>
      <c r="J209" s="169"/>
      <c r="AA209" s="169"/>
      <c r="AF209" s="170"/>
    </row>
    <row r="210" spans="2:32" x14ac:dyDescent="0.25">
      <c r="B210" s="174">
        <v>6596.34</v>
      </c>
      <c r="C210">
        <v>23</v>
      </c>
      <c r="D210">
        <v>2800</v>
      </c>
      <c r="E210" s="103">
        <v>187.35557249027849</v>
      </c>
      <c r="F210">
        <v>50</v>
      </c>
      <c r="G210" t="s">
        <v>369</v>
      </c>
      <c r="H210" s="175">
        <v>5492.1712414297472</v>
      </c>
      <c r="J210" s="169"/>
      <c r="AA210" s="169"/>
      <c r="AF210" s="170"/>
    </row>
    <row r="211" spans="2:32" x14ac:dyDescent="0.25">
      <c r="B211" s="174">
        <v>15381.3</v>
      </c>
      <c r="C211">
        <v>30</v>
      </c>
      <c r="D211">
        <v>2941.1297999999997</v>
      </c>
      <c r="E211" s="103">
        <v>205.35464565131377</v>
      </c>
      <c r="F211">
        <v>50</v>
      </c>
      <c r="G211" t="s">
        <v>373</v>
      </c>
      <c r="H211" s="175">
        <v>14424.413547647857</v>
      </c>
      <c r="J211" s="169"/>
      <c r="AA211" s="169"/>
      <c r="AF211" s="170"/>
    </row>
    <row r="212" spans="2:32" x14ac:dyDescent="0.25">
      <c r="B212" s="174">
        <v>23637.75</v>
      </c>
      <c r="C212">
        <v>37</v>
      </c>
      <c r="D212">
        <v>4079.04</v>
      </c>
      <c r="E212" s="103">
        <v>422.75136470875765</v>
      </c>
      <c r="F212">
        <v>35</v>
      </c>
      <c r="G212" t="s">
        <v>373</v>
      </c>
      <c r="H212" s="175">
        <v>23085.048432331354</v>
      </c>
      <c r="J212" s="169"/>
      <c r="AA212" s="169"/>
      <c r="AF212" s="170"/>
    </row>
    <row r="213" spans="2:32" x14ac:dyDescent="0.25">
      <c r="B213" s="174">
        <v>10365.530000000001</v>
      </c>
      <c r="C213">
        <v>32</v>
      </c>
      <c r="D213">
        <v>1109.1041499999999</v>
      </c>
      <c r="E213" s="103">
        <v>122.57194430777145</v>
      </c>
      <c r="F213">
        <v>50</v>
      </c>
      <c r="G213" t="s">
        <v>369</v>
      </c>
      <c r="H213" s="175">
        <v>9455.5491503107205</v>
      </c>
      <c r="J213" s="169"/>
      <c r="AA213" s="169"/>
      <c r="AF213" s="170"/>
    </row>
    <row r="214" spans="2:32" x14ac:dyDescent="0.25">
      <c r="B214" s="174">
        <v>6016.26</v>
      </c>
      <c r="C214">
        <v>35</v>
      </c>
      <c r="D214">
        <v>1050</v>
      </c>
      <c r="E214" s="103">
        <v>95.840283966776042</v>
      </c>
      <c r="F214">
        <v>50</v>
      </c>
      <c r="G214" t="s">
        <v>369</v>
      </c>
      <c r="H214" s="175">
        <v>4889.6885512473491</v>
      </c>
      <c r="J214" s="169"/>
      <c r="AA214" s="169"/>
      <c r="AF214" s="170"/>
    </row>
    <row r="215" spans="2:32" x14ac:dyDescent="0.25">
      <c r="B215" s="174">
        <v>11881.56</v>
      </c>
      <c r="C215">
        <v>36</v>
      </c>
      <c r="D215">
        <v>1050</v>
      </c>
      <c r="E215" s="103">
        <v>203.12434488808577</v>
      </c>
      <c r="F215">
        <v>48</v>
      </c>
      <c r="G215" t="s">
        <v>373</v>
      </c>
      <c r="H215" s="175">
        <v>11486.605447020351</v>
      </c>
      <c r="J215" s="169"/>
      <c r="AA215" s="169"/>
      <c r="AF215" s="170"/>
    </row>
    <row r="216" spans="2:32" x14ac:dyDescent="0.25">
      <c r="B216" s="174">
        <v>3176.58</v>
      </c>
      <c r="C216">
        <v>30</v>
      </c>
      <c r="D216">
        <v>1050</v>
      </c>
      <c r="E216" s="103">
        <v>77.512982710365705</v>
      </c>
      <c r="F216">
        <v>30</v>
      </c>
      <c r="G216" t="s">
        <v>369</v>
      </c>
      <c r="H216" s="175">
        <v>2325.8137791639128</v>
      </c>
      <c r="J216" s="169"/>
      <c r="AA216" s="169"/>
      <c r="AF216" s="170"/>
    </row>
    <row r="217" spans="2:32" x14ac:dyDescent="0.25">
      <c r="B217" s="174">
        <v>4673.1099999999997</v>
      </c>
      <c r="C217">
        <v>32</v>
      </c>
      <c r="D217">
        <v>1050</v>
      </c>
      <c r="E217" s="103">
        <v>82.858483639492576</v>
      </c>
      <c r="F217">
        <v>50</v>
      </c>
      <c r="G217" t="s">
        <v>369</v>
      </c>
      <c r="H217" s="175">
        <v>3565.0497587186619</v>
      </c>
      <c r="J217" s="169"/>
      <c r="AA217" s="169"/>
      <c r="AF217" s="170"/>
    </row>
    <row r="218" spans="2:32" x14ac:dyDescent="0.25">
      <c r="B218" s="174">
        <v>60464.66</v>
      </c>
      <c r="C218">
        <v>40</v>
      </c>
      <c r="D218">
        <v>4550</v>
      </c>
      <c r="E218" s="103">
        <v>1098.8817820364525</v>
      </c>
      <c r="F218">
        <v>37</v>
      </c>
      <c r="G218" t="s">
        <v>373</v>
      </c>
      <c r="H218" s="175">
        <v>60188.477077041352</v>
      </c>
      <c r="J218" s="169"/>
      <c r="AA218" s="169"/>
      <c r="AF218" s="170"/>
    </row>
    <row r="219" spans="2:32" x14ac:dyDescent="0.25">
      <c r="B219" s="174">
        <v>19200.84</v>
      </c>
      <c r="C219">
        <v>45</v>
      </c>
      <c r="D219">
        <v>1140.63355</v>
      </c>
      <c r="E219" s="103">
        <v>425.22331887645419</v>
      </c>
      <c r="F219">
        <v>25</v>
      </c>
      <c r="G219" t="s">
        <v>373</v>
      </c>
      <c r="H219" s="175">
        <v>19035.153175402898</v>
      </c>
      <c r="J219" s="169"/>
      <c r="AA219" s="169"/>
      <c r="AF219" s="170"/>
    </row>
    <row r="220" spans="2:32" x14ac:dyDescent="0.25">
      <c r="B220" s="174">
        <v>29337.5</v>
      </c>
      <c r="C220">
        <v>39</v>
      </c>
      <c r="D220">
        <v>2800</v>
      </c>
      <c r="E220" s="103">
        <v>270.84325902156053</v>
      </c>
      <c r="F220">
        <v>44</v>
      </c>
      <c r="G220" t="s">
        <v>369</v>
      </c>
      <c r="H220" s="175">
        <v>28220.382927934159</v>
      </c>
      <c r="J220" s="169"/>
      <c r="AA220" s="169"/>
      <c r="AF220" s="170"/>
    </row>
    <row r="221" spans="2:32" x14ac:dyDescent="0.25">
      <c r="B221" s="174">
        <v>15954.46</v>
      </c>
      <c r="C221">
        <v>37</v>
      </c>
      <c r="D221">
        <v>1050</v>
      </c>
      <c r="E221" s="103">
        <v>307.03199271020151</v>
      </c>
      <c r="F221">
        <v>33</v>
      </c>
      <c r="G221" t="s">
        <v>369</v>
      </c>
      <c r="H221" s="175">
        <v>15310.716834501183</v>
      </c>
      <c r="J221" s="169"/>
      <c r="AA221" s="169"/>
      <c r="AF221" s="170"/>
    </row>
    <row r="222" spans="2:32" x14ac:dyDescent="0.25">
      <c r="B222" s="174">
        <v>4052.68</v>
      </c>
      <c r="C222">
        <v>25</v>
      </c>
      <c r="D222">
        <v>1050</v>
      </c>
      <c r="E222" s="103">
        <v>70.719982440120972</v>
      </c>
      <c r="F222">
        <v>50</v>
      </c>
      <c r="G222" t="s">
        <v>373</v>
      </c>
      <c r="H222" s="175">
        <v>3109.182092248252</v>
      </c>
      <c r="J222" s="169"/>
      <c r="AA222" s="169"/>
      <c r="AF222" s="170"/>
    </row>
    <row r="223" spans="2:32" x14ac:dyDescent="0.25">
      <c r="B223" s="174">
        <v>4106.96</v>
      </c>
      <c r="C223">
        <v>30</v>
      </c>
      <c r="D223">
        <v>1050</v>
      </c>
      <c r="E223" s="103">
        <v>77.512982710365705</v>
      </c>
      <c r="F223">
        <v>50</v>
      </c>
      <c r="G223" t="s">
        <v>369</v>
      </c>
      <c r="H223" s="175">
        <v>2947.3025466431855</v>
      </c>
      <c r="J223" s="169"/>
      <c r="AA223" s="169"/>
      <c r="AF223" s="170"/>
    </row>
    <row r="224" spans="2:32" x14ac:dyDescent="0.25">
      <c r="B224" s="174">
        <v>7563.11</v>
      </c>
      <c r="C224">
        <v>27</v>
      </c>
      <c r="D224">
        <v>2800</v>
      </c>
      <c r="E224" s="103">
        <v>246.0654102021044</v>
      </c>
      <c r="F224">
        <v>48</v>
      </c>
      <c r="G224" t="s">
        <v>373</v>
      </c>
      <c r="H224" s="175">
        <v>6843.2566329172023</v>
      </c>
      <c r="J224" s="169"/>
      <c r="AA224" s="169"/>
      <c r="AF224" s="170"/>
    </row>
    <row r="225" spans="2:32" x14ac:dyDescent="0.25">
      <c r="B225" s="174">
        <v>16233.51</v>
      </c>
      <c r="C225">
        <v>38</v>
      </c>
      <c r="D225">
        <v>2540.7546499999999</v>
      </c>
      <c r="E225" s="103">
        <v>282.72523358721054</v>
      </c>
      <c r="F225">
        <v>37</v>
      </c>
      <c r="G225" t="s">
        <v>369</v>
      </c>
      <c r="H225" s="175">
        <v>15327.317296232139</v>
      </c>
      <c r="J225" s="169"/>
      <c r="AA225" s="169"/>
      <c r="AF225" s="170"/>
    </row>
    <row r="226" spans="2:32" x14ac:dyDescent="0.25">
      <c r="B226" s="174">
        <v>18019.240000000002</v>
      </c>
      <c r="C226">
        <v>36</v>
      </c>
      <c r="D226">
        <v>1750</v>
      </c>
      <c r="E226" s="103">
        <v>314.57779819433927</v>
      </c>
      <c r="F226">
        <v>49</v>
      </c>
      <c r="G226" t="s">
        <v>369</v>
      </c>
      <c r="H226" s="175">
        <v>17198.087648723591</v>
      </c>
      <c r="J226" s="169"/>
      <c r="AA226" s="169"/>
      <c r="AF226" s="170"/>
    </row>
    <row r="227" spans="2:32" x14ac:dyDescent="0.25">
      <c r="B227" s="174">
        <v>6692.48</v>
      </c>
      <c r="C227">
        <v>37</v>
      </c>
      <c r="D227">
        <v>1050</v>
      </c>
      <c r="E227" s="103">
        <v>145.02974271926587</v>
      </c>
      <c r="F227">
        <v>48</v>
      </c>
      <c r="G227" t="s">
        <v>373</v>
      </c>
      <c r="H227" s="175">
        <v>6253.4202069977855</v>
      </c>
      <c r="J227" s="169"/>
      <c r="AA227" s="169"/>
      <c r="AF227" s="170"/>
    </row>
    <row r="228" spans="2:32" x14ac:dyDescent="0.25">
      <c r="B228" s="174">
        <v>14732.93</v>
      </c>
      <c r="C228">
        <v>36</v>
      </c>
      <c r="D228">
        <v>2625</v>
      </c>
      <c r="E228" s="103">
        <v>253.91869306063035</v>
      </c>
      <c r="F228">
        <v>39</v>
      </c>
      <c r="G228" t="s">
        <v>369</v>
      </c>
      <c r="H228" s="175">
        <v>13756.648091791316</v>
      </c>
      <c r="J228" s="169"/>
      <c r="AA228" s="169"/>
      <c r="AF228" s="170"/>
    </row>
    <row r="229" spans="2:32" x14ac:dyDescent="0.25">
      <c r="B229" s="174">
        <v>10166.26</v>
      </c>
      <c r="C229">
        <v>42</v>
      </c>
      <c r="D229">
        <v>1750</v>
      </c>
      <c r="E229" s="103">
        <v>278.04777122385428</v>
      </c>
      <c r="F229">
        <v>18</v>
      </c>
      <c r="G229" t="s">
        <v>373</v>
      </c>
      <c r="H229" s="175">
        <v>9973.748732472277</v>
      </c>
      <c r="J229" s="169"/>
      <c r="AA229" s="169"/>
      <c r="AF229" s="170"/>
    </row>
    <row r="230" spans="2:32" x14ac:dyDescent="0.25">
      <c r="B230" s="174">
        <v>18754.62</v>
      </c>
      <c r="C230">
        <v>45</v>
      </c>
      <c r="D230">
        <v>1050</v>
      </c>
      <c r="E230" s="103">
        <v>166.82363489011763</v>
      </c>
      <c r="F230">
        <v>40</v>
      </c>
      <c r="G230" t="s">
        <v>369</v>
      </c>
      <c r="H230" s="175">
        <v>17748.501895780719</v>
      </c>
      <c r="J230" s="169"/>
      <c r="AA230" s="169"/>
      <c r="AF230" s="170"/>
    </row>
    <row r="231" spans="2:32" x14ac:dyDescent="0.25">
      <c r="B231" s="174">
        <v>45386.83</v>
      </c>
      <c r="C231">
        <v>49</v>
      </c>
      <c r="D231">
        <v>1946.721</v>
      </c>
      <c r="E231" s="103">
        <v>965.35287544486107</v>
      </c>
      <c r="F231">
        <v>36</v>
      </c>
      <c r="G231" t="s">
        <v>369</v>
      </c>
      <c r="H231" s="175">
        <v>44475.425868953309</v>
      </c>
      <c r="J231" s="169"/>
      <c r="AA231" s="169"/>
      <c r="AF231" s="170"/>
    </row>
    <row r="232" spans="2:32" x14ac:dyDescent="0.25">
      <c r="B232" s="174">
        <v>8280.99</v>
      </c>
      <c r="C232">
        <v>39</v>
      </c>
      <c r="D232">
        <v>1050</v>
      </c>
      <c r="E232" s="103">
        <v>128.93332142351892</v>
      </c>
      <c r="F232">
        <v>46</v>
      </c>
      <c r="G232" t="s">
        <v>369</v>
      </c>
      <c r="H232" s="175">
        <v>7291.7453239708602</v>
      </c>
      <c r="J232" s="169"/>
      <c r="AA232" s="169"/>
      <c r="AF232" s="170"/>
    </row>
    <row r="233" spans="2:32" x14ac:dyDescent="0.25">
      <c r="B233" s="174">
        <v>23713.38</v>
      </c>
      <c r="C233">
        <v>33</v>
      </c>
      <c r="D233">
        <v>3188.4758500000003</v>
      </c>
      <c r="E233" s="103">
        <v>690.55792536640229</v>
      </c>
      <c r="F233">
        <v>50</v>
      </c>
      <c r="G233" t="s">
        <v>369</v>
      </c>
      <c r="H233" s="175">
        <v>23024.650058155865</v>
      </c>
      <c r="J233" s="169"/>
      <c r="AA233" s="169"/>
      <c r="AF233" s="170"/>
    </row>
    <row r="234" spans="2:32" x14ac:dyDescent="0.25">
      <c r="B234" s="174">
        <v>5566.13</v>
      </c>
      <c r="C234">
        <v>35</v>
      </c>
      <c r="D234">
        <v>1050</v>
      </c>
      <c r="E234" s="103">
        <v>95.840283966776042</v>
      </c>
      <c r="F234">
        <v>40</v>
      </c>
      <c r="G234" t="s">
        <v>369</v>
      </c>
      <c r="H234" s="175">
        <v>4583.1470044446087</v>
      </c>
      <c r="J234" s="169"/>
      <c r="AA234" s="169"/>
      <c r="AF234" s="170"/>
    </row>
    <row r="235" spans="2:32" x14ac:dyDescent="0.25">
      <c r="B235" s="174">
        <v>3311.54</v>
      </c>
      <c r="C235">
        <v>27</v>
      </c>
      <c r="D235">
        <v>1050</v>
      </c>
      <c r="E235" s="103">
        <v>75.017819079958471</v>
      </c>
      <c r="F235">
        <v>48</v>
      </c>
      <c r="G235" t="s">
        <v>369</v>
      </c>
      <c r="H235" s="175">
        <v>2186.3814344157663</v>
      </c>
      <c r="J235" s="169"/>
      <c r="AA235" s="169"/>
      <c r="AF235" s="170"/>
    </row>
    <row r="236" spans="2:32" x14ac:dyDescent="0.25">
      <c r="B236" s="174">
        <v>4135.66</v>
      </c>
      <c r="C236">
        <v>27</v>
      </c>
      <c r="D236">
        <v>1333.47235</v>
      </c>
      <c r="E236" s="103">
        <v>95.27065476231148</v>
      </c>
      <c r="F236">
        <v>49</v>
      </c>
      <c r="G236" t="s">
        <v>369</v>
      </c>
      <c r="H236" s="175">
        <v>3053.2719102167248</v>
      </c>
      <c r="J236" s="169"/>
      <c r="AA236" s="169"/>
      <c r="AF236" s="170"/>
    </row>
    <row r="237" spans="2:32" x14ac:dyDescent="0.25">
      <c r="B237" s="174">
        <v>13752.4</v>
      </c>
      <c r="C237">
        <v>48</v>
      </c>
      <c r="D237">
        <v>1050</v>
      </c>
      <c r="E237" s="103">
        <v>312.53610266693329</v>
      </c>
      <c r="F237">
        <v>27</v>
      </c>
      <c r="G237" t="s">
        <v>373</v>
      </c>
      <c r="H237" s="175">
        <v>13557.241860167982</v>
      </c>
      <c r="J237" s="169"/>
      <c r="AA237" s="169"/>
      <c r="AF237" s="170"/>
    </row>
    <row r="238" spans="2:32" x14ac:dyDescent="0.25">
      <c r="B238" s="174">
        <v>18230.37</v>
      </c>
      <c r="C238">
        <v>49</v>
      </c>
      <c r="D238">
        <v>1050</v>
      </c>
      <c r="E238" s="103">
        <v>374.60168633393795</v>
      </c>
      <c r="F238">
        <v>35</v>
      </c>
      <c r="G238" t="s">
        <v>369</v>
      </c>
      <c r="H238" s="175">
        <v>17328.675915117474</v>
      </c>
      <c r="J238" s="169"/>
      <c r="AA238" s="169"/>
      <c r="AF238" s="170"/>
    </row>
    <row r="239" spans="2:32" x14ac:dyDescent="0.25">
      <c r="B239" s="174">
        <v>18381</v>
      </c>
      <c r="C239">
        <v>24</v>
      </c>
      <c r="D239">
        <v>2800</v>
      </c>
      <c r="E239" s="103">
        <v>368.82430779465506</v>
      </c>
      <c r="F239">
        <v>50</v>
      </c>
      <c r="G239" t="s">
        <v>373</v>
      </c>
      <c r="H239" s="175">
        <v>17888.913539732508</v>
      </c>
      <c r="J239" s="169"/>
      <c r="AA239" s="169"/>
      <c r="AF239" s="170"/>
    </row>
    <row r="240" spans="2:32" x14ac:dyDescent="0.25">
      <c r="B240" s="174">
        <v>21366.38</v>
      </c>
      <c r="C240">
        <v>29</v>
      </c>
      <c r="D240">
        <v>6572.59645</v>
      </c>
      <c r="E240" s="103">
        <v>435.39240869567715</v>
      </c>
      <c r="F240">
        <v>50</v>
      </c>
      <c r="G240" t="s">
        <v>369</v>
      </c>
      <c r="H240" s="175">
        <v>20055.91615896596</v>
      </c>
      <c r="J240" s="169"/>
      <c r="AA240" s="169"/>
      <c r="AF240" s="170"/>
    </row>
    <row r="241" spans="2:32" x14ac:dyDescent="0.25">
      <c r="B241" s="174">
        <v>13801.8</v>
      </c>
      <c r="C241">
        <v>41</v>
      </c>
      <c r="D241">
        <v>1106.6195</v>
      </c>
      <c r="E241" s="103">
        <v>234.79880108253596</v>
      </c>
      <c r="F241">
        <v>44</v>
      </c>
      <c r="G241" t="s">
        <v>369</v>
      </c>
      <c r="H241" s="175">
        <v>12987.912342218062</v>
      </c>
      <c r="J241" s="169"/>
      <c r="AA241" s="169"/>
      <c r="AF241" s="170"/>
    </row>
    <row r="242" spans="2:32" x14ac:dyDescent="0.25">
      <c r="B242" s="174">
        <v>3222.96</v>
      </c>
      <c r="C242">
        <v>27</v>
      </c>
      <c r="D242">
        <v>1050</v>
      </c>
      <c r="E242" s="103">
        <v>73.312932791722503</v>
      </c>
      <c r="F242">
        <v>49</v>
      </c>
      <c r="G242" t="s">
        <v>369</v>
      </c>
      <c r="H242" s="175">
        <v>2108.2040852024074</v>
      </c>
      <c r="J242" s="169"/>
      <c r="AA242" s="169"/>
      <c r="AF242" s="170"/>
    </row>
    <row r="243" spans="2:32" x14ac:dyDescent="0.25">
      <c r="B243" s="174">
        <v>15733.62</v>
      </c>
      <c r="C243">
        <v>35</v>
      </c>
      <c r="D243">
        <v>2800</v>
      </c>
      <c r="E243" s="103">
        <v>255.57409057806947</v>
      </c>
      <c r="F243">
        <v>50</v>
      </c>
      <c r="G243" t="s">
        <v>369</v>
      </c>
      <c r="H243" s="175">
        <v>14625.243811089806</v>
      </c>
      <c r="J243" s="169"/>
      <c r="AA243" s="169"/>
      <c r="AF243" s="170"/>
    </row>
    <row r="244" spans="2:32" x14ac:dyDescent="0.25">
      <c r="B244" s="174">
        <v>10112.06</v>
      </c>
      <c r="C244">
        <v>27</v>
      </c>
      <c r="D244">
        <v>2275</v>
      </c>
      <c r="E244" s="103">
        <v>256.26962122875551</v>
      </c>
      <c r="F244">
        <v>39</v>
      </c>
      <c r="G244" t="s">
        <v>369</v>
      </c>
      <c r="H244" s="175">
        <v>9411.0238654980458</v>
      </c>
      <c r="J244" s="169"/>
      <c r="AA244" s="169"/>
      <c r="AF244" s="170"/>
    </row>
    <row r="245" spans="2:32" x14ac:dyDescent="0.25">
      <c r="B245" s="174">
        <v>3665.77</v>
      </c>
      <c r="C245">
        <v>25</v>
      </c>
      <c r="D245">
        <v>1050</v>
      </c>
      <c r="E245" s="103">
        <v>64.291113233361159</v>
      </c>
      <c r="F245">
        <v>50</v>
      </c>
      <c r="G245" t="s">
        <v>369</v>
      </c>
      <c r="H245" s="175">
        <v>2424.4937999116992</v>
      </c>
      <c r="J245" s="169"/>
      <c r="AA245" s="169"/>
      <c r="AF245" s="170"/>
    </row>
    <row r="246" spans="2:32" x14ac:dyDescent="0.25">
      <c r="B246" s="174">
        <v>8638.17</v>
      </c>
      <c r="C246">
        <v>26</v>
      </c>
      <c r="D246">
        <v>3141.25</v>
      </c>
      <c r="E246" s="103">
        <v>217.04328901177425</v>
      </c>
      <c r="F246">
        <v>50</v>
      </c>
      <c r="G246" t="s">
        <v>369</v>
      </c>
      <c r="H246" s="175">
        <v>7463.0123771793988</v>
      </c>
      <c r="J246" s="169"/>
      <c r="AA246" s="169"/>
      <c r="AF246" s="170"/>
    </row>
    <row r="247" spans="2:32" x14ac:dyDescent="0.25">
      <c r="B247" s="174">
        <v>14352.55</v>
      </c>
      <c r="C247">
        <v>36</v>
      </c>
      <c r="D247">
        <v>2800</v>
      </c>
      <c r="E247" s="103">
        <v>251.95124896394205</v>
      </c>
      <c r="F247">
        <v>39</v>
      </c>
      <c r="G247" t="s">
        <v>373</v>
      </c>
      <c r="H247" s="175">
        <v>13770.865028504464</v>
      </c>
      <c r="J247" s="169"/>
      <c r="AA247" s="169"/>
      <c r="AF247" s="170"/>
    </row>
    <row r="248" spans="2:32" x14ac:dyDescent="0.25">
      <c r="B248" s="174">
        <v>16523.259999999998</v>
      </c>
      <c r="C248">
        <v>29</v>
      </c>
      <c r="D248">
        <v>2800</v>
      </c>
      <c r="E248" s="103">
        <v>269.94622932630813</v>
      </c>
      <c r="F248">
        <v>42</v>
      </c>
      <c r="G248" t="s">
        <v>369</v>
      </c>
      <c r="H248" s="175">
        <v>15672.970652311444</v>
      </c>
      <c r="J248" s="169"/>
      <c r="AA248" s="169"/>
      <c r="AF248" s="170"/>
    </row>
    <row r="249" spans="2:32" x14ac:dyDescent="0.25">
      <c r="B249" s="174">
        <v>10393.85</v>
      </c>
      <c r="C249">
        <v>34</v>
      </c>
      <c r="D249">
        <v>1470</v>
      </c>
      <c r="E249" s="103">
        <v>204.87067079762164</v>
      </c>
      <c r="F249">
        <v>37</v>
      </c>
      <c r="G249" t="s">
        <v>369</v>
      </c>
      <c r="H249" s="175">
        <v>9651.5839511021786</v>
      </c>
      <c r="J249" s="169"/>
      <c r="AA249" s="169"/>
      <c r="AF249" s="170"/>
    </row>
    <row r="250" spans="2:32" x14ac:dyDescent="0.25">
      <c r="B250" s="174">
        <v>40960.160000000003</v>
      </c>
      <c r="C250">
        <v>43</v>
      </c>
      <c r="D250">
        <v>6502.5845499999996</v>
      </c>
      <c r="E250" s="103">
        <v>949.09661398884305</v>
      </c>
      <c r="F250">
        <v>22</v>
      </c>
      <c r="G250" t="s">
        <v>369</v>
      </c>
      <c r="H250" s="175">
        <v>40050.503987538665</v>
      </c>
      <c r="J250" s="169"/>
      <c r="AA250" s="169"/>
      <c r="AF250" s="170"/>
    </row>
    <row r="251" spans="2:32" x14ac:dyDescent="0.25">
      <c r="B251" s="174">
        <v>8759.94</v>
      </c>
      <c r="C251">
        <v>29</v>
      </c>
      <c r="D251">
        <v>2275</v>
      </c>
      <c r="E251" s="103">
        <v>160.84528925958472</v>
      </c>
      <c r="F251">
        <v>31</v>
      </c>
      <c r="G251" t="s">
        <v>369</v>
      </c>
      <c r="H251" s="175">
        <v>7921.6313952180599</v>
      </c>
      <c r="J251" s="169"/>
      <c r="AA251" s="169"/>
      <c r="AF251" s="170"/>
    </row>
    <row r="252" spans="2:32" x14ac:dyDescent="0.25">
      <c r="B252" s="174">
        <v>30458.81</v>
      </c>
      <c r="C252">
        <v>43</v>
      </c>
      <c r="D252">
        <v>2908.7197999999999</v>
      </c>
      <c r="E252" s="103">
        <v>569.99631484634381</v>
      </c>
      <c r="F252">
        <v>42</v>
      </c>
      <c r="G252" t="s">
        <v>369</v>
      </c>
      <c r="H252" s="175">
        <v>29579.180312895656</v>
      </c>
      <c r="J252" s="169"/>
      <c r="AA252" s="169"/>
      <c r="AF252" s="170"/>
    </row>
    <row r="253" spans="2:32" x14ac:dyDescent="0.25">
      <c r="B253" s="174">
        <v>6336.63</v>
      </c>
      <c r="C253">
        <v>32</v>
      </c>
      <c r="D253">
        <v>1050</v>
      </c>
      <c r="E253" s="103">
        <v>77.361740006301758</v>
      </c>
      <c r="F253">
        <v>43</v>
      </c>
      <c r="G253" t="s">
        <v>369</v>
      </c>
      <c r="H253" s="175">
        <v>5290.8251369283989</v>
      </c>
      <c r="J253" s="169"/>
      <c r="AA253" s="169"/>
      <c r="AF253" s="170"/>
    </row>
    <row r="254" spans="2:32" x14ac:dyDescent="0.25">
      <c r="B254" s="174">
        <v>16861.509999999998</v>
      </c>
      <c r="C254">
        <v>32</v>
      </c>
      <c r="D254">
        <v>2800</v>
      </c>
      <c r="E254" s="103">
        <v>420.33890420483863</v>
      </c>
      <c r="F254">
        <v>43</v>
      </c>
      <c r="G254" t="s">
        <v>369</v>
      </c>
      <c r="H254" s="175">
        <v>16160.60295377388</v>
      </c>
      <c r="J254" s="169"/>
      <c r="AA254" s="169"/>
      <c r="AF254" s="170"/>
    </row>
    <row r="255" spans="2:32" x14ac:dyDescent="0.25">
      <c r="B255" s="174">
        <v>7114.1</v>
      </c>
      <c r="C255">
        <v>32</v>
      </c>
      <c r="D255">
        <v>1925</v>
      </c>
      <c r="E255" s="103">
        <v>141.30946085607775</v>
      </c>
      <c r="F255">
        <v>38</v>
      </c>
      <c r="G255" t="s">
        <v>369</v>
      </c>
      <c r="H255" s="175">
        <v>6153.314731455097</v>
      </c>
      <c r="J255" s="169"/>
      <c r="AA255" s="169"/>
      <c r="AF255" s="170"/>
    </row>
    <row r="256" spans="2:32" x14ac:dyDescent="0.25">
      <c r="B256" s="174">
        <v>7520.42</v>
      </c>
      <c r="C256">
        <v>31</v>
      </c>
      <c r="D256">
        <v>2480.5129999999999</v>
      </c>
      <c r="E256" s="103">
        <v>185.37667493280082</v>
      </c>
      <c r="F256">
        <v>34</v>
      </c>
      <c r="G256" t="s">
        <v>373</v>
      </c>
      <c r="H256" s="175">
        <v>6887.7441175603872</v>
      </c>
      <c r="J256" s="169"/>
      <c r="AA256" s="169"/>
      <c r="AF256" s="170"/>
    </row>
    <row r="257" spans="2:32" x14ac:dyDescent="0.25">
      <c r="B257" s="174">
        <v>23080.44</v>
      </c>
      <c r="C257">
        <v>30</v>
      </c>
      <c r="D257">
        <v>2800</v>
      </c>
      <c r="E257" s="103">
        <v>315.40764342704267</v>
      </c>
      <c r="F257">
        <v>45</v>
      </c>
      <c r="G257" t="s">
        <v>373</v>
      </c>
      <c r="H257" s="175">
        <v>22488.221220347434</v>
      </c>
      <c r="J257" s="169"/>
      <c r="AA257" s="169"/>
      <c r="AF257" s="170"/>
    </row>
    <row r="258" spans="2:32" x14ac:dyDescent="0.25">
      <c r="B258" s="174">
        <v>13236.23</v>
      </c>
      <c r="C258">
        <v>47</v>
      </c>
      <c r="D258">
        <v>1050</v>
      </c>
      <c r="E258" s="103">
        <v>280.11516959731546</v>
      </c>
      <c r="F258">
        <v>29</v>
      </c>
      <c r="G258" t="s">
        <v>369</v>
      </c>
      <c r="H258" s="175">
        <v>12332.294103559207</v>
      </c>
      <c r="J258" s="169"/>
      <c r="AA258" s="169"/>
      <c r="AF258" s="170"/>
    </row>
    <row r="259" spans="2:32" x14ac:dyDescent="0.25">
      <c r="B259" s="174">
        <v>49217</v>
      </c>
      <c r="C259">
        <v>43</v>
      </c>
      <c r="D259">
        <v>2800</v>
      </c>
      <c r="E259" s="103">
        <v>507.17715598998342</v>
      </c>
      <c r="F259">
        <v>32</v>
      </c>
      <c r="G259" t="s">
        <v>369</v>
      </c>
      <c r="H259" s="175">
        <v>48366.517033214353</v>
      </c>
      <c r="J259" s="169"/>
      <c r="AA259" s="169"/>
      <c r="AF259" s="170"/>
    </row>
    <row r="260" spans="2:32" x14ac:dyDescent="0.25">
      <c r="B260" s="174">
        <v>27663</v>
      </c>
      <c r="C260">
        <v>33</v>
      </c>
      <c r="D260">
        <v>3500</v>
      </c>
      <c r="E260" s="103">
        <v>808.69360513623474</v>
      </c>
      <c r="F260">
        <v>50</v>
      </c>
      <c r="G260" t="s">
        <v>369</v>
      </c>
      <c r="H260" s="175">
        <v>26922.376658981313</v>
      </c>
      <c r="J260" s="169"/>
      <c r="AA260" s="169"/>
      <c r="AF260" s="170"/>
    </row>
    <row r="261" spans="2:32" x14ac:dyDescent="0.25">
      <c r="B261" s="174">
        <v>15662.15</v>
      </c>
      <c r="C261">
        <v>46</v>
      </c>
      <c r="D261">
        <v>2450</v>
      </c>
      <c r="E261" s="103">
        <v>1103.6576261216167</v>
      </c>
      <c r="F261">
        <v>29</v>
      </c>
      <c r="G261" t="s">
        <v>369</v>
      </c>
      <c r="H261" s="175">
        <v>14809.413450514725</v>
      </c>
      <c r="J261" s="169"/>
      <c r="AA261" s="169"/>
      <c r="AF261" s="170"/>
    </row>
    <row r="262" spans="2:32" x14ac:dyDescent="0.25">
      <c r="B262" s="174">
        <v>9429.9</v>
      </c>
      <c r="C262">
        <v>28</v>
      </c>
      <c r="D262">
        <v>2800</v>
      </c>
      <c r="E262" s="103">
        <v>203.17314395765547</v>
      </c>
      <c r="F262">
        <v>50</v>
      </c>
      <c r="G262" t="s">
        <v>369</v>
      </c>
      <c r="H262" s="175">
        <v>8303.1276013151837</v>
      </c>
      <c r="J262" s="169"/>
      <c r="AA262" s="169"/>
      <c r="AF262" s="170"/>
    </row>
    <row r="263" spans="2:32" x14ac:dyDescent="0.25">
      <c r="B263" s="174">
        <v>24939.22</v>
      </c>
      <c r="C263">
        <v>35</v>
      </c>
      <c r="D263">
        <v>2800</v>
      </c>
      <c r="E263" s="103">
        <v>248.70073175015543</v>
      </c>
      <c r="F263">
        <v>47</v>
      </c>
      <c r="G263" t="s">
        <v>369</v>
      </c>
      <c r="H263" s="175">
        <v>23862.742185211853</v>
      </c>
      <c r="J263" s="169"/>
      <c r="AA263" s="169"/>
      <c r="AF263" s="170"/>
    </row>
    <row r="264" spans="2:32" x14ac:dyDescent="0.25">
      <c r="B264" s="174">
        <v>6935.67</v>
      </c>
      <c r="C264">
        <v>31</v>
      </c>
      <c r="D264">
        <v>1925</v>
      </c>
      <c r="E264" s="103">
        <v>136.10008393716842</v>
      </c>
      <c r="F264">
        <v>44</v>
      </c>
      <c r="G264" t="s">
        <v>373</v>
      </c>
      <c r="H264" s="175">
        <v>6115.3371694410389</v>
      </c>
      <c r="J264" s="169"/>
      <c r="AA264" s="169"/>
      <c r="AF264" s="170"/>
    </row>
    <row r="265" spans="2:32" x14ac:dyDescent="0.25">
      <c r="B265" s="174">
        <v>13658.87</v>
      </c>
      <c r="C265">
        <v>34</v>
      </c>
      <c r="D265">
        <v>2800</v>
      </c>
      <c r="E265" s="103">
        <v>246.9314070571524</v>
      </c>
      <c r="F265">
        <v>41</v>
      </c>
      <c r="G265" t="s">
        <v>369</v>
      </c>
      <c r="H265" s="175">
        <v>12619.796204926197</v>
      </c>
      <c r="J265" s="169"/>
      <c r="AA265" s="169"/>
      <c r="AF265" s="170"/>
    </row>
    <row r="266" spans="2:32" x14ac:dyDescent="0.25">
      <c r="B266" s="174">
        <v>5676.08</v>
      </c>
      <c r="C266">
        <v>37</v>
      </c>
      <c r="D266">
        <v>1050</v>
      </c>
      <c r="E266" s="103">
        <v>111.35251001078392</v>
      </c>
      <c r="F266">
        <v>30</v>
      </c>
      <c r="G266" t="s">
        <v>369</v>
      </c>
      <c r="H266" s="175">
        <v>4870.2814279333197</v>
      </c>
      <c r="J266" s="169"/>
      <c r="AA266" s="169"/>
      <c r="AF266" s="170"/>
    </row>
    <row r="267" spans="2:32" x14ac:dyDescent="0.25">
      <c r="B267" s="174">
        <v>16575.55</v>
      </c>
      <c r="C267">
        <v>37</v>
      </c>
      <c r="D267">
        <v>2800</v>
      </c>
      <c r="E267" s="103">
        <v>224.4821413876235</v>
      </c>
      <c r="F267">
        <v>25</v>
      </c>
      <c r="G267" t="s">
        <v>373</v>
      </c>
      <c r="H267" s="175">
        <v>16052.01614222048</v>
      </c>
      <c r="J267" s="169"/>
      <c r="AA267" s="169"/>
      <c r="AF267" s="170"/>
    </row>
    <row r="268" spans="2:32" x14ac:dyDescent="0.25">
      <c r="B268" s="174">
        <v>5773.13</v>
      </c>
      <c r="C268">
        <v>28</v>
      </c>
      <c r="D268">
        <v>2800</v>
      </c>
      <c r="E268" s="103">
        <v>252.15755660282218</v>
      </c>
      <c r="F268">
        <v>22</v>
      </c>
      <c r="G268" t="s">
        <v>369</v>
      </c>
      <c r="H268" s="175">
        <v>5167.3982465067174</v>
      </c>
      <c r="J268" s="169"/>
      <c r="AA268" s="169"/>
      <c r="AF268" s="170"/>
    </row>
    <row r="269" spans="2:32" x14ac:dyDescent="0.25">
      <c r="B269" s="174">
        <v>13638.18</v>
      </c>
      <c r="C269">
        <v>34</v>
      </c>
      <c r="D269">
        <v>2800</v>
      </c>
      <c r="E269" s="103">
        <v>246.9314070571524</v>
      </c>
      <c r="F269">
        <v>41</v>
      </c>
      <c r="G269" t="s">
        <v>369</v>
      </c>
      <c r="H269" s="175">
        <v>12619.796204926197</v>
      </c>
      <c r="J269" s="169"/>
      <c r="AA269" s="169"/>
      <c r="AF269" s="170"/>
    </row>
    <row r="270" spans="2:32" x14ac:dyDescent="0.25">
      <c r="B270" s="174">
        <v>15686.01</v>
      </c>
      <c r="C270">
        <v>35</v>
      </c>
      <c r="D270">
        <v>2800</v>
      </c>
      <c r="E270" s="103">
        <v>281.13011848907882</v>
      </c>
      <c r="F270">
        <v>40</v>
      </c>
      <c r="G270" t="s">
        <v>373</v>
      </c>
      <c r="H270" s="175">
        <v>15148.328961334184</v>
      </c>
      <c r="J270" s="169"/>
      <c r="AA270" s="169"/>
      <c r="AF270" s="170"/>
    </row>
    <row r="271" spans="2:32" x14ac:dyDescent="0.25">
      <c r="B271" s="174">
        <v>12730.11</v>
      </c>
      <c r="C271">
        <v>39</v>
      </c>
      <c r="D271">
        <v>1050</v>
      </c>
      <c r="E271" s="103">
        <v>223.47349259298309</v>
      </c>
      <c r="F271">
        <v>36</v>
      </c>
      <c r="G271" t="s">
        <v>369</v>
      </c>
      <c r="H271" s="175">
        <v>11965.97044353982</v>
      </c>
      <c r="J271" s="169"/>
      <c r="AA271" s="169"/>
      <c r="AF271" s="170"/>
    </row>
    <row r="272" spans="2:32" x14ac:dyDescent="0.25">
      <c r="B272" s="174">
        <v>17022.240000000002</v>
      </c>
      <c r="C272">
        <v>32</v>
      </c>
      <c r="D272">
        <v>2800</v>
      </c>
      <c r="E272" s="103">
        <v>206.29797335013805</v>
      </c>
      <c r="F272">
        <v>43</v>
      </c>
      <c r="G272" t="s">
        <v>373</v>
      </c>
      <c r="H272" s="175">
        <v>16255.534741874004</v>
      </c>
      <c r="J272" s="169"/>
      <c r="AA272" s="169"/>
      <c r="AF272" s="170"/>
    </row>
    <row r="273" spans="2:32" x14ac:dyDescent="0.25">
      <c r="B273" s="174">
        <v>15171.05</v>
      </c>
      <c r="C273">
        <v>34</v>
      </c>
      <c r="D273">
        <v>4079.04</v>
      </c>
      <c r="E273" s="103">
        <v>327.02839138486149</v>
      </c>
      <c r="F273">
        <v>31</v>
      </c>
      <c r="G273" t="s">
        <v>369</v>
      </c>
      <c r="H273" s="175">
        <v>14211.311331856565</v>
      </c>
      <c r="J273" s="169"/>
      <c r="AA273" s="169"/>
      <c r="AF273" s="170"/>
    </row>
    <row r="274" spans="2:32" x14ac:dyDescent="0.25">
      <c r="B274" s="174">
        <v>23312.86</v>
      </c>
      <c r="C274">
        <v>41</v>
      </c>
      <c r="D274">
        <v>2800</v>
      </c>
      <c r="E274" s="103">
        <v>368.44676794704498</v>
      </c>
      <c r="F274">
        <v>44</v>
      </c>
      <c r="G274" t="s">
        <v>369</v>
      </c>
      <c r="H274" s="175">
        <v>22253.425148059316</v>
      </c>
      <c r="J274" s="169"/>
      <c r="AA274" s="169"/>
      <c r="AF274" s="170"/>
    </row>
    <row r="275" spans="2:32" x14ac:dyDescent="0.25">
      <c r="B275" s="174">
        <v>6692.47</v>
      </c>
      <c r="C275">
        <v>28</v>
      </c>
      <c r="D275">
        <v>2800</v>
      </c>
      <c r="E275" s="103">
        <v>184.70351415651069</v>
      </c>
      <c r="F275">
        <v>32</v>
      </c>
      <c r="G275" t="s">
        <v>369</v>
      </c>
      <c r="H275" s="175">
        <v>5768.7077724629125</v>
      </c>
      <c r="J275" s="169"/>
      <c r="AA275" s="169"/>
      <c r="AF275" s="170"/>
    </row>
    <row r="276" spans="2:32" x14ac:dyDescent="0.25">
      <c r="B276" s="174">
        <v>9056.2999999999993</v>
      </c>
      <c r="C276">
        <v>32</v>
      </c>
      <c r="D276">
        <v>2800</v>
      </c>
      <c r="E276" s="103">
        <v>205.5410339724767</v>
      </c>
      <c r="F276">
        <v>30</v>
      </c>
      <c r="G276" t="s">
        <v>373</v>
      </c>
      <c r="H276" s="175">
        <v>8510.4381194981088</v>
      </c>
      <c r="J276" s="169"/>
      <c r="AA276" s="169"/>
      <c r="AF276" s="170"/>
    </row>
    <row r="277" spans="2:32" x14ac:dyDescent="0.25">
      <c r="B277" s="174">
        <v>5538.44</v>
      </c>
      <c r="C277">
        <v>26</v>
      </c>
      <c r="D277">
        <v>1925</v>
      </c>
      <c r="E277" s="103">
        <v>273.78484375567479</v>
      </c>
      <c r="F277">
        <v>44</v>
      </c>
      <c r="G277" t="s">
        <v>369</v>
      </c>
      <c r="H277" s="175">
        <v>4924.1171676348313</v>
      </c>
      <c r="J277" s="169"/>
      <c r="AA277" s="169"/>
      <c r="AF277" s="170"/>
    </row>
    <row r="278" spans="2:32" x14ac:dyDescent="0.25">
      <c r="B278" s="174">
        <v>12403.75</v>
      </c>
      <c r="C278">
        <v>28</v>
      </c>
      <c r="D278">
        <v>3675</v>
      </c>
      <c r="E278" s="103">
        <v>266.66475144442279</v>
      </c>
      <c r="F278">
        <v>50</v>
      </c>
      <c r="G278" t="s">
        <v>373</v>
      </c>
      <c r="H278" s="175">
        <v>11441.671114549627</v>
      </c>
      <c r="J278" s="169"/>
      <c r="AA278" s="169"/>
      <c r="AF278" s="170"/>
    </row>
    <row r="279" spans="2:32" x14ac:dyDescent="0.25">
      <c r="B279" s="174">
        <v>2252.48</v>
      </c>
      <c r="C279">
        <v>34</v>
      </c>
      <c r="D279">
        <v>175</v>
      </c>
      <c r="E279" s="103">
        <v>25.041177250498638</v>
      </c>
      <c r="F279">
        <v>39</v>
      </c>
      <c r="G279" t="s">
        <v>369</v>
      </c>
      <c r="H279" s="175">
        <v>1540.2781479857431</v>
      </c>
      <c r="J279" s="169"/>
      <c r="AA279" s="169"/>
      <c r="AF279" s="170"/>
    </row>
    <row r="280" spans="2:32" x14ac:dyDescent="0.25">
      <c r="B280" s="174">
        <v>18578.78</v>
      </c>
      <c r="C280">
        <v>52</v>
      </c>
      <c r="D280">
        <v>1050</v>
      </c>
      <c r="E280" s="103">
        <v>538.38252153896372</v>
      </c>
      <c r="F280">
        <v>33</v>
      </c>
      <c r="G280" t="s">
        <v>369</v>
      </c>
      <c r="H280" s="175">
        <v>17604.731255810802</v>
      </c>
      <c r="J280" s="169"/>
      <c r="AA280" s="169"/>
      <c r="AF280" s="170"/>
    </row>
    <row r="281" spans="2:32" x14ac:dyDescent="0.25">
      <c r="B281" s="174">
        <v>198470.53</v>
      </c>
      <c r="C281">
        <v>59</v>
      </c>
      <c r="D281">
        <v>4550</v>
      </c>
      <c r="E281" s="103">
        <v>5363.1031965474922</v>
      </c>
      <c r="F281">
        <v>26</v>
      </c>
      <c r="G281" t="s">
        <v>369</v>
      </c>
      <c r="H281" s="175">
        <v>197207.68858818535</v>
      </c>
      <c r="J281" s="169"/>
      <c r="AA281" s="169"/>
      <c r="AF281" s="170"/>
    </row>
    <row r="282" spans="2:32" x14ac:dyDescent="0.25">
      <c r="B282" s="174">
        <v>9148.7800000000007</v>
      </c>
      <c r="C282">
        <v>43</v>
      </c>
      <c r="D282">
        <v>1050</v>
      </c>
      <c r="E282" s="103">
        <v>183.23645473319311</v>
      </c>
      <c r="F282">
        <v>27</v>
      </c>
      <c r="G282" t="s">
        <v>373</v>
      </c>
      <c r="H282" s="175">
        <v>8895.6183028618743</v>
      </c>
      <c r="J282" s="169"/>
      <c r="AA282" s="169"/>
      <c r="AF282" s="170"/>
    </row>
    <row r="283" spans="2:32" x14ac:dyDescent="0.25">
      <c r="B283" s="174">
        <v>31540.85</v>
      </c>
      <c r="C283">
        <v>54</v>
      </c>
      <c r="D283">
        <v>1750</v>
      </c>
      <c r="E283" s="103">
        <v>936.83718071024077</v>
      </c>
      <c r="F283">
        <v>21</v>
      </c>
      <c r="G283" t="s">
        <v>369</v>
      </c>
      <c r="H283" s="175">
        <v>30519.323291977798</v>
      </c>
      <c r="J283" s="169"/>
      <c r="AA283" s="169"/>
      <c r="AF283" s="170"/>
    </row>
    <row r="284" spans="2:32" x14ac:dyDescent="0.25">
      <c r="B284" s="174">
        <v>2756.34</v>
      </c>
      <c r="C284">
        <v>25</v>
      </c>
      <c r="D284">
        <v>1050</v>
      </c>
      <c r="E284" s="103">
        <v>66.777509877745302</v>
      </c>
      <c r="F284">
        <v>50</v>
      </c>
      <c r="G284" t="s">
        <v>369</v>
      </c>
      <c r="H284" s="175">
        <v>1529.5603116572397</v>
      </c>
      <c r="J284" s="169"/>
      <c r="AA284" s="169"/>
      <c r="AF284" s="170"/>
    </row>
    <row r="285" spans="2:32" x14ac:dyDescent="0.25">
      <c r="B285" s="174">
        <v>29509.68</v>
      </c>
      <c r="C285">
        <v>51</v>
      </c>
      <c r="D285">
        <v>1689.52</v>
      </c>
      <c r="E285" s="103">
        <v>673.26653510664551</v>
      </c>
      <c r="F285">
        <v>30</v>
      </c>
      <c r="G285" t="s">
        <v>369</v>
      </c>
      <c r="H285" s="175">
        <v>28595.727503659495</v>
      </c>
      <c r="J285" s="169"/>
      <c r="AA285" s="169"/>
      <c r="AF285" s="170"/>
    </row>
    <row r="286" spans="2:32" x14ac:dyDescent="0.25">
      <c r="B286" s="174">
        <v>14599.09</v>
      </c>
      <c r="C286">
        <v>36</v>
      </c>
      <c r="D286">
        <v>2800</v>
      </c>
      <c r="E286" s="103">
        <v>270.84660593133907</v>
      </c>
      <c r="F286">
        <v>37</v>
      </c>
      <c r="G286" t="s">
        <v>373</v>
      </c>
      <c r="H286" s="175">
        <v>14008.552674758856</v>
      </c>
      <c r="J286" s="169"/>
      <c r="AA286" s="169"/>
      <c r="AF286" s="170"/>
    </row>
    <row r="287" spans="2:32" x14ac:dyDescent="0.25">
      <c r="B287" s="174">
        <v>3572.54</v>
      </c>
      <c r="C287">
        <v>31</v>
      </c>
      <c r="D287">
        <v>1050</v>
      </c>
      <c r="E287" s="103">
        <v>74.458195214743725</v>
      </c>
      <c r="F287">
        <v>22</v>
      </c>
      <c r="G287" t="s">
        <v>373</v>
      </c>
      <c r="H287" s="175">
        <v>3087.7158161714892</v>
      </c>
      <c r="J287" s="169"/>
      <c r="AA287" s="169"/>
      <c r="AF287" s="170"/>
    </row>
    <row r="288" spans="2:32" x14ac:dyDescent="0.25">
      <c r="B288" s="174">
        <v>30189.38</v>
      </c>
      <c r="C288">
        <v>36</v>
      </c>
      <c r="D288">
        <v>3330.0921499999999</v>
      </c>
      <c r="E288" s="103">
        <v>658.0166124288935</v>
      </c>
      <c r="F288">
        <v>39</v>
      </c>
      <c r="G288" t="s">
        <v>369</v>
      </c>
      <c r="H288" s="175">
        <v>29502.337780138652</v>
      </c>
      <c r="J288" s="169"/>
      <c r="AA288" s="169"/>
      <c r="AF288" s="170"/>
    </row>
    <row r="289" spans="2:32" x14ac:dyDescent="0.25">
      <c r="B289" s="174">
        <v>7536.09</v>
      </c>
      <c r="C289">
        <v>27</v>
      </c>
      <c r="D289">
        <v>2800</v>
      </c>
      <c r="E289" s="103">
        <v>181.86201606226317</v>
      </c>
      <c r="F289">
        <v>43</v>
      </c>
      <c r="G289" t="s">
        <v>369</v>
      </c>
      <c r="H289" s="175">
        <v>6431.9152236830741</v>
      </c>
      <c r="J289" s="169"/>
      <c r="AA289" s="169"/>
      <c r="AF289" s="170"/>
    </row>
    <row r="290" spans="2:32" x14ac:dyDescent="0.25">
      <c r="B290" s="174">
        <v>24077.05</v>
      </c>
      <c r="C290">
        <v>39</v>
      </c>
      <c r="D290">
        <v>2800</v>
      </c>
      <c r="E290" s="103">
        <v>595.92931358128828</v>
      </c>
      <c r="F290">
        <v>21</v>
      </c>
      <c r="G290" t="s">
        <v>369</v>
      </c>
      <c r="H290" s="175">
        <v>23370.48498086468</v>
      </c>
      <c r="J290" s="169"/>
      <c r="AA290" s="169"/>
      <c r="AF290" s="170"/>
    </row>
    <row r="291" spans="2:32" x14ac:dyDescent="0.25">
      <c r="B291" s="174">
        <v>8701.31</v>
      </c>
      <c r="C291">
        <v>35</v>
      </c>
      <c r="D291">
        <v>1050</v>
      </c>
      <c r="E291" s="103">
        <v>166.47348395806574</v>
      </c>
      <c r="F291">
        <v>35</v>
      </c>
      <c r="G291" t="s">
        <v>369</v>
      </c>
      <c r="H291" s="175">
        <v>8032.8835934291255</v>
      </c>
      <c r="J291" s="169"/>
      <c r="AA291" s="169"/>
      <c r="AF291" s="170"/>
    </row>
    <row r="292" spans="2:32" x14ac:dyDescent="0.25">
      <c r="B292" s="174">
        <v>5972.92</v>
      </c>
      <c r="C292">
        <v>39</v>
      </c>
      <c r="D292">
        <v>875</v>
      </c>
      <c r="E292" s="103">
        <v>422.01102550302011</v>
      </c>
      <c r="F292">
        <v>11</v>
      </c>
      <c r="G292" t="s">
        <v>373</v>
      </c>
      <c r="H292" s="175">
        <v>5844.6632643508156</v>
      </c>
      <c r="J292" s="169"/>
      <c r="AA292" s="169"/>
      <c r="AF292" s="170"/>
    </row>
    <row r="293" spans="2:32" x14ac:dyDescent="0.25">
      <c r="B293" s="174">
        <v>50319.98</v>
      </c>
      <c r="C293">
        <v>35</v>
      </c>
      <c r="D293">
        <v>4550</v>
      </c>
      <c r="E293" s="103">
        <v>869.20240048685469</v>
      </c>
      <c r="F293">
        <v>45</v>
      </c>
      <c r="G293" t="s">
        <v>369</v>
      </c>
      <c r="H293" s="175">
        <v>49537.946742874483</v>
      </c>
      <c r="J293" s="169"/>
      <c r="AA293" s="169"/>
      <c r="AF293" s="170"/>
    </row>
    <row r="294" spans="2:32" x14ac:dyDescent="0.25">
      <c r="B294" s="174">
        <v>17528.419999999998</v>
      </c>
      <c r="C294">
        <v>38</v>
      </c>
      <c r="D294">
        <v>1050</v>
      </c>
      <c r="E294" s="103">
        <v>304.09804424363466</v>
      </c>
      <c r="F294">
        <v>45</v>
      </c>
      <c r="G294" t="s">
        <v>369</v>
      </c>
      <c r="H294" s="175">
        <v>16817.827323029647</v>
      </c>
      <c r="J294" s="169"/>
      <c r="AA294" s="169"/>
      <c r="AF294" s="170"/>
    </row>
    <row r="295" spans="2:32" x14ac:dyDescent="0.25">
      <c r="B295" s="174">
        <v>9047.4699999999993</v>
      </c>
      <c r="C295">
        <v>32</v>
      </c>
      <c r="D295">
        <v>1925</v>
      </c>
      <c r="E295" s="103">
        <v>170.98302806506075</v>
      </c>
      <c r="F295">
        <v>43</v>
      </c>
      <c r="G295" t="s">
        <v>369</v>
      </c>
      <c r="H295" s="175">
        <v>8118.736982246056</v>
      </c>
      <c r="J295" s="169"/>
      <c r="AA295" s="169"/>
      <c r="AF295" s="170"/>
    </row>
    <row r="296" spans="2:32" x14ac:dyDescent="0.25">
      <c r="B296" s="174">
        <v>4539.07</v>
      </c>
      <c r="C296">
        <v>32</v>
      </c>
      <c r="D296">
        <v>1050</v>
      </c>
      <c r="E296" s="103">
        <v>84.785341320037801</v>
      </c>
      <c r="F296">
        <v>43</v>
      </c>
      <c r="G296" t="s">
        <v>369</v>
      </c>
      <c r="H296" s="175">
        <v>3490.6099194500975</v>
      </c>
      <c r="J296" s="169"/>
      <c r="AA296" s="169"/>
      <c r="AF296" s="170"/>
    </row>
    <row r="297" spans="2:32" x14ac:dyDescent="0.25">
      <c r="B297" s="174">
        <v>19232.91</v>
      </c>
      <c r="C297">
        <v>52</v>
      </c>
      <c r="D297">
        <v>1050</v>
      </c>
      <c r="E297" s="103">
        <v>690.52626075457408</v>
      </c>
      <c r="F297">
        <v>17</v>
      </c>
      <c r="G297" t="s">
        <v>369</v>
      </c>
      <c r="H297" s="175">
        <v>18333.225732707419</v>
      </c>
      <c r="J297" s="169"/>
      <c r="AA297" s="169"/>
      <c r="AF297" s="170"/>
    </row>
    <row r="298" spans="2:32" x14ac:dyDescent="0.25">
      <c r="B298" s="174">
        <v>8729.8799999999992</v>
      </c>
      <c r="C298">
        <v>27</v>
      </c>
      <c r="D298">
        <v>2800</v>
      </c>
      <c r="E298" s="103">
        <v>200.04751754655592</v>
      </c>
      <c r="F298">
        <v>50</v>
      </c>
      <c r="G298" t="s">
        <v>369</v>
      </c>
      <c r="H298" s="175">
        <v>7534.9978568833803</v>
      </c>
      <c r="J298" s="169"/>
      <c r="AA298" s="169"/>
      <c r="AF298" s="170"/>
    </row>
    <row r="299" spans="2:32" x14ac:dyDescent="0.25">
      <c r="B299" s="174">
        <v>16389.02</v>
      </c>
      <c r="C299">
        <v>32</v>
      </c>
      <c r="D299">
        <v>2800</v>
      </c>
      <c r="E299" s="103">
        <v>201.60958231176079</v>
      </c>
      <c r="F299">
        <v>43</v>
      </c>
      <c r="G299" t="s">
        <v>373</v>
      </c>
      <c r="H299" s="175">
        <v>15588.630867606253</v>
      </c>
      <c r="J299" s="169"/>
      <c r="AA299" s="169"/>
      <c r="AF299" s="170"/>
    </row>
    <row r="300" spans="2:32" x14ac:dyDescent="0.25">
      <c r="B300" s="174">
        <v>7428.65</v>
      </c>
      <c r="C300">
        <v>43</v>
      </c>
      <c r="D300">
        <v>1050</v>
      </c>
      <c r="E300" s="103">
        <v>183.23645473319311</v>
      </c>
      <c r="F300">
        <v>20</v>
      </c>
      <c r="G300" t="s">
        <v>369</v>
      </c>
      <c r="H300" s="175">
        <v>6676.2695308783732</v>
      </c>
      <c r="J300" s="169"/>
      <c r="AA300" s="169"/>
      <c r="AF300" s="170"/>
    </row>
    <row r="301" spans="2:32" x14ac:dyDescent="0.25">
      <c r="B301" s="174">
        <v>13299.92</v>
      </c>
      <c r="C301">
        <v>36</v>
      </c>
      <c r="D301">
        <v>1925</v>
      </c>
      <c r="E301" s="103">
        <v>248.70625584428447</v>
      </c>
      <c r="F301">
        <v>40</v>
      </c>
      <c r="G301" t="s">
        <v>369</v>
      </c>
      <c r="H301" s="175">
        <v>12440.317841729458</v>
      </c>
      <c r="J301" s="169"/>
      <c r="AA301" s="169"/>
      <c r="AF301" s="170"/>
    </row>
    <row r="302" spans="2:32" x14ac:dyDescent="0.25">
      <c r="B302" s="174">
        <v>43155.54</v>
      </c>
      <c r="C302">
        <v>41</v>
      </c>
      <c r="D302">
        <v>2800</v>
      </c>
      <c r="E302" s="103">
        <v>709.21344303561261</v>
      </c>
      <c r="F302">
        <v>44</v>
      </c>
      <c r="G302" t="s">
        <v>369</v>
      </c>
      <c r="H302" s="175">
        <v>42297.798777424665</v>
      </c>
      <c r="J302" s="169"/>
      <c r="AA302" s="169"/>
      <c r="AF302" s="170"/>
    </row>
    <row r="303" spans="2:32" x14ac:dyDescent="0.25">
      <c r="B303" s="174">
        <v>9314.93</v>
      </c>
      <c r="C303">
        <v>37</v>
      </c>
      <c r="D303">
        <v>1925</v>
      </c>
      <c r="E303" s="103">
        <v>296.17391382107195</v>
      </c>
      <c r="F303">
        <v>38</v>
      </c>
      <c r="G303" t="s">
        <v>369</v>
      </c>
      <c r="H303" s="175">
        <v>8497.1902918877022</v>
      </c>
      <c r="J303" s="169"/>
      <c r="AA303" s="169"/>
      <c r="AF303" s="170"/>
    </row>
    <row r="304" spans="2:32" x14ac:dyDescent="0.25">
      <c r="B304" s="174">
        <v>11640.51</v>
      </c>
      <c r="C304">
        <v>28</v>
      </c>
      <c r="D304">
        <v>3500</v>
      </c>
      <c r="E304" s="103">
        <v>253.96642994706934</v>
      </c>
      <c r="F304">
        <v>50</v>
      </c>
      <c r="G304" t="s">
        <v>369</v>
      </c>
      <c r="H304" s="175">
        <v>10442.664693817123</v>
      </c>
      <c r="J304" s="169"/>
      <c r="AA304" s="169"/>
      <c r="AF304" s="170"/>
    </row>
    <row r="305" spans="2:32" x14ac:dyDescent="0.25">
      <c r="B305" s="174">
        <v>14448.82</v>
      </c>
      <c r="C305">
        <v>33</v>
      </c>
      <c r="D305">
        <v>2800</v>
      </c>
      <c r="E305" s="103">
        <v>227.36938427720207</v>
      </c>
      <c r="F305">
        <v>27</v>
      </c>
      <c r="G305" t="s">
        <v>369</v>
      </c>
      <c r="H305" s="175">
        <v>13627.596971162633</v>
      </c>
      <c r="J305" s="169"/>
      <c r="AA305" s="169"/>
      <c r="AF305" s="170"/>
    </row>
    <row r="306" spans="2:32" x14ac:dyDescent="0.25">
      <c r="B306" s="174">
        <v>10808.59</v>
      </c>
      <c r="C306">
        <v>39</v>
      </c>
      <c r="D306">
        <v>1050</v>
      </c>
      <c r="E306" s="103">
        <v>224.76255275028331</v>
      </c>
      <c r="F306">
        <v>36</v>
      </c>
      <c r="G306" t="s">
        <v>369</v>
      </c>
      <c r="H306" s="175">
        <v>10128.532973009524</v>
      </c>
      <c r="J306" s="169"/>
      <c r="AA306" s="169"/>
      <c r="AF306" s="170"/>
    </row>
    <row r="307" spans="2:32" x14ac:dyDescent="0.25">
      <c r="B307" s="174">
        <v>5937.73</v>
      </c>
      <c r="C307">
        <v>26</v>
      </c>
      <c r="D307">
        <v>1225</v>
      </c>
      <c r="E307" s="103">
        <v>165.35514107780037</v>
      </c>
      <c r="F307">
        <v>50</v>
      </c>
      <c r="G307" t="s">
        <v>373</v>
      </c>
      <c r="H307" s="175">
        <v>5413.6284853646875</v>
      </c>
      <c r="J307" s="169"/>
      <c r="AA307" s="169"/>
      <c r="AF307" s="170"/>
    </row>
    <row r="308" spans="2:32" x14ac:dyDescent="0.25">
      <c r="B308" s="174">
        <v>21034.25</v>
      </c>
      <c r="C308">
        <v>35</v>
      </c>
      <c r="D308">
        <v>5075</v>
      </c>
      <c r="E308" s="103">
        <v>430.91128079265644</v>
      </c>
      <c r="F308">
        <v>30</v>
      </c>
      <c r="G308" t="s">
        <v>369</v>
      </c>
      <c r="H308" s="175">
        <v>20147.659293486933</v>
      </c>
      <c r="J308" s="169"/>
      <c r="AA308" s="169"/>
      <c r="AF308" s="170"/>
    </row>
    <row r="309" spans="2:32" x14ac:dyDescent="0.25">
      <c r="B309" s="174">
        <v>25590.76</v>
      </c>
      <c r="C309">
        <v>50</v>
      </c>
      <c r="D309">
        <v>1214.1741499999998</v>
      </c>
      <c r="E309" s="103">
        <v>656.18416455025488</v>
      </c>
      <c r="F309">
        <v>25</v>
      </c>
      <c r="G309" t="s">
        <v>369</v>
      </c>
      <c r="H309" s="175">
        <v>24684.197674638621</v>
      </c>
      <c r="J309" s="169"/>
      <c r="AA309" s="169"/>
      <c r="AF309" s="170"/>
    </row>
    <row r="310" spans="2:32" x14ac:dyDescent="0.25">
      <c r="B310" s="174">
        <v>6031.88</v>
      </c>
      <c r="C310">
        <v>34</v>
      </c>
      <c r="D310">
        <v>1258.82645</v>
      </c>
      <c r="E310" s="103">
        <v>108.49267274318757</v>
      </c>
      <c r="F310">
        <v>40</v>
      </c>
      <c r="G310" t="s">
        <v>369</v>
      </c>
      <c r="H310" s="175">
        <v>5019.0486010169443</v>
      </c>
      <c r="J310" s="169"/>
      <c r="AA310" s="169"/>
      <c r="AF310" s="170"/>
    </row>
    <row r="311" spans="2:32" x14ac:dyDescent="0.25">
      <c r="B311" s="174">
        <v>5333.11</v>
      </c>
      <c r="C311">
        <v>30</v>
      </c>
      <c r="D311">
        <v>1050</v>
      </c>
      <c r="E311" s="103">
        <v>68.198116736385131</v>
      </c>
      <c r="F311">
        <v>50</v>
      </c>
      <c r="G311" t="s">
        <v>369</v>
      </c>
      <c r="H311" s="175">
        <v>4112.0726608282266</v>
      </c>
      <c r="J311" s="169"/>
      <c r="AA311" s="169"/>
      <c r="AF311" s="170"/>
    </row>
    <row r="312" spans="2:32" x14ac:dyDescent="0.25">
      <c r="B312" s="174">
        <v>23700.1</v>
      </c>
      <c r="C312">
        <v>34</v>
      </c>
      <c r="D312">
        <v>2800</v>
      </c>
      <c r="E312" s="103">
        <v>429.24960085831162</v>
      </c>
      <c r="F312">
        <v>41</v>
      </c>
      <c r="G312" t="s">
        <v>369</v>
      </c>
      <c r="H312" s="175">
        <v>22947.733467715439</v>
      </c>
      <c r="J312" s="169"/>
      <c r="AA312" s="169"/>
      <c r="AF312" s="170"/>
    </row>
    <row r="313" spans="2:32" x14ac:dyDescent="0.25">
      <c r="B313" s="174">
        <v>9414.86</v>
      </c>
      <c r="C313">
        <v>41</v>
      </c>
      <c r="D313">
        <v>1050</v>
      </c>
      <c r="E313" s="103">
        <v>148.52931252753768</v>
      </c>
      <c r="F313">
        <v>44</v>
      </c>
      <c r="G313" t="s">
        <v>369</v>
      </c>
      <c r="H313" s="175">
        <v>8475.5204988984297</v>
      </c>
      <c r="J313" s="169"/>
      <c r="AA313" s="169"/>
      <c r="AF313" s="170"/>
    </row>
    <row r="314" spans="2:32" x14ac:dyDescent="0.25">
      <c r="B314" s="174">
        <v>10565.81</v>
      </c>
      <c r="C314">
        <v>30</v>
      </c>
      <c r="D314">
        <v>2800</v>
      </c>
      <c r="E314" s="103">
        <v>206.70128722764187</v>
      </c>
      <c r="F314">
        <v>50</v>
      </c>
      <c r="G314" t="s">
        <v>369</v>
      </c>
      <c r="H314" s="175">
        <v>9371.1093101865772</v>
      </c>
      <c r="J314" s="169"/>
      <c r="AA314" s="169"/>
      <c r="AF314" s="170"/>
    </row>
    <row r="315" spans="2:32" x14ac:dyDescent="0.25">
      <c r="B315" s="174">
        <v>16801.79</v>
      </c>
      <c r="C315">
        <v>26</v>
      </c>
      <c r="D315">
        <v>6300</v>
      </c>
      <c r="E315" s="103">
        <v>409.78627105052016</v>
      </c>
      <c r="F315">
        <v>49</v>
      </c>
      <c r="G315" t="s">
        <v>369</v>
      </c>
      <c r="H315" s="175">
        <v>15572.743632264315</v>
      </c>
      <c r="J315" s="169"/>
      <c r="AA315" s="169"/>
      <c r="AF315" s="170"/>
    </row>
    <row r="316" spans="2:32" x14ac:dyDescent="0.25">
      <c r="B316" s="174">
        <v>6171.92</v>
      </c>
      <c r="C316">
        <v>25</v>
      </c>
      <c r="D316">
        <v>2800</v>
      </c>
      <c r="E316" s="103">
        <v>225.37109162090218</v>
      </c>
      <c r="F316">
        <v>50</v>
      </c>
      <c r="G316" t="s">
        <v>369</v>
      </c>
      <c r="H316" s="175">
        <v>5121.1829993796655</v>
      </c>
      <c r="J316" s="169"/>
      <c r="AA316" s="169"/>
      <c r="AF316" s="170"/>
    </row>
    <row r="317" spans="2:32" x14ac:dyDescent="0.25">
      <c r="B317" s="174">
        <v>6990.58</v>
      </c>
      <c r="C317">
        <v>34</v>
      </c>
      <c r="D317">
        <v>1400</v>
      </c>
      <c r="E317" s="103">
        <v>175.71504492360066</v>
      </c>
      <c r="F317">
        <v>50</v>
      </c>
      <c r="G317" t="s">
        <v>369</v>
      </c>
      <c r="H317" s="175">
        <v>6100.4684928851175</v>
      </c>
      <c r="J317" s="169"/>
      <c r="AA317" s="169"/>
      <c r="AF317" s="170"/>
    </row>
    <row r="318" spans="2:32" x14ac:dyDescent="0.25">
      <c r="B318" s="174">
        <v>35839.199999999997</v>
      </c>
      <c r="C318">
        <v>41</v>
      </c>
      <c r="D318">
        <v>3500</v>
      </c>
      <c r="E318" s="103">
        <v>389.45989403107575</v>
      </c>
      <c r="F318">
        <v>29</v>
      </c>
      <c r="G318" t="s">
        <v>369</v>
      </c>
      <c r="H318" s="175">
        <v>34914.140294251803</v>
      </c>
      <c r="J318" s="169"/>
      <c r="AA318" s="169"/>
      <c r="AF318" s="170"/>
    </row>
    <row r="319" spans="2:32" x14ac:dyDescent="0.25">
      <c r="B319" s="174">
        <v>22091.24</v>
      </c>
      <c r="C319">
        <v>34</v>
      </c>
      <c r="D319">
        <v>4550</v>
      </c>
      <c r="E319" s="103">
        <v>401.26353646787265</v>
      </c>
      <c r="F319">
        <v>41</v>
      </c>
      <c r="G319" t="s">
        <v>373</v>
      </c>
      <c r="H319" s="175">
        <v>21374.220791891232</v>
      </c>
      <c r="J319" s="169"/>
      <c r="AA319" s="169"/>
      <c r="AF319" s="170"/>
    </row>
    <row r="320" spans="2:32" x14ac:dyDescent="0.25">
      <c r="B320" s="174">
        <v>4644.54</v>
      </c>
      <c r="C320">
        <v>22</v>
      </c>
      <c r="D320">
        <v>2800</v>
      </c>
      <c r="E320" s="103">
        <v>296.81061034521883</v>
      </c>
      <c r="F320">
        <v>50</v>
      </c>
      <c r="G320" t="s">
        <v>369</v>
      </c>
      <c r="H320" s="175">
        <v>3850.3645195384215</v>
      </c>
      <c r="J320" s="169"/>
      <c r="AA320" s="169"/>
      <c r="AF320" s="170"/>
    </row>
    <row r="321" spans="2:32" x14ac:dyDescent="0.25">
      <c r="B321" s="174">
        <v>12702.27</v>
      </c>
      <c r="C321">
        <v>46</v>
      </c>
      <c r="D321">
        <v>1750</v>
      </c>
      <c r="E321" s="103">
        <v>613.71205070024132</v>
      </c>
      <c r="F321">
        <v>10</v>
      </c>
      <c r="G321" t="s">
        <v>373</v>
      </c>
      <c r="H321" s="175">
        <v>12538.192196541464</v>
      </c>
      <c r="J321" s="169"/>
      <c r="AA321" s="169"/>
      <c r="AF321" s="170"/>
    </row>
    <row r="322" spans="2:32" x14ac:dyDescent="0.25">
      <c r="B322" s="174">
        <v>10758.21</v>
      </c>
      <c r="C322">
        <v>30</v>
      </c>
      <c r="D322">
        <v>2800</v>
      </c>
      <c r="E322" s="103">
        <v>211.50809804364295</v>
      </c>
      <c r="F322">
        <v>50</v>
      </c>
      <c r="G322" t="s">
        <v>369</v>
      </c>
      <c r="H322" s="175">
        <v>9626.3075641976739</v>
      </c>
      <c r="J322" s="169"/>
      <c r="AA322" s="169"/>
      <c r="AF322" s="170"/>
    </row>
    <row r="323" spans="2:32" x14ac:dyDescent="0.25">
      <c r="B323" s="174">
        <v>6602.49</v>
      </c>
      <c r="C323">
        <v>34</v>
      </c>
      <c r="D323">
        <v>1258.82645</v>
      </c>
      <c r="E323" s="103">
        <v>108.49267274318757</v>
      </c>
      <c r="F323">
        <v>50</v>
      </c>
      <c r="G323" t="s">
        <v>369</v>
      </c>
      <c r="H323" s="175">
        <v>5470.8670100794679</v>
      </c>
      <c r="J323" s="169"/>
      <c r="AA323" s="169"/>
      <c r="AF323" s="170"/>
    </row>
    <row r="324" spans="2:32" x14ac:dyDescent="0.25">
      <c r="B324" s="174">
        <v>9501.9599999999991</v>
      </c>
      <c r="C324">
        <v>38</v>
      </c>
      <c r="D324">
        <v>1414.7119</v>
      </c>
      <c r="E324" s="103">
        <v>177.19174731487885</v>
      </c>
      <c r="F324">
        <v>32</v>
      </c>
      <c r="G324" t="s">
        <v>369</v>
      </c>
      <c r="H324" s="175">
        <v>8651.6506842001054</v>
      </c>
      <c r="J324" s="169"/>
      <c r="AA324" s="169"/>
      <c r="AF324" s="170"/>
    </row>
    <row r="325" spans="2:32" x14ac:dyDescent="0.25">
      <c r="B325" s="174">
        <v>8445.44</v>
      </c>
      <c r="C325">
        <v>27</v>
      </c>
      <c r="D325">
        <v>2800</v>
      </c>
      <c r="E325" s="103">
        <v>195.50115411125998</v>
      </c>
      <c r="F325">
        <v>50</v>
      </c>
      <c r="G325" t="s">
        <v>369</v>
      </c>
      <c r="H325" s="175">
        <v>7324.3869319076257</v>
      </c>
      <c r="J325" s="169"/>
      <c r="AA325" s="169"/>
      <c r="AF325" s="170"/>
    </row>
    <row r="326" spans="2:32" x14ac:dyDescent="0.25">
      <c r="B326" s="174">
        <v>14640.24</v>
      </c>
      <c r="C326">
        <v>35</v>
      </c>
      <c r="D326">
        <v>2800</v>
      </c>
      <c r="E326" s="103">
        <v>261.51737529676222</v>
      </c>
      <c r="F326">
        <v>40</v>
      </c>
      <c r="G326" t="s">
        <v>373</v>
      </c>
      <c r="H326" s="175">
        <v>14048.63416910826</v>
      </c>
      <c r="J326" s="169"/>
      <c r="AA326" s="169"/>
      <c r="AF326" s="170"/>
    </row>
    <row r="327" spans="2:32" x14ac:dyDescent="0.25">
      <c r="B327" s="174">
        <v>13471.24</v>
      </c>
      <c r="C327">
        <v>42</v>
      </c>
      <c r="D327">
        <v>1689.52</v>
      </c>
      <c r="E327" s="103">
        <v>262.33807652642997</v>
      </c>
      <c r="F327">
        <v>28</v>
      </c>
      <c r="G327" t="s">
        <v>373</v>
      </c>
      <c r="H327" s="175">
        <v>13153.848879522124</v>
      </c>
      <c r="J327" s="169"/>
      <c r="AA327" s="169"/>
      <c r="AF327" s="170"/>
    </row>
    <row r="328" spans="2:32" x14ac:dyDescent="0.25">
      <c r="B328" s="174">
        <v>13828.46</v>
      </c>
      <c r="C328">
        <v>26</v>
      </c>
      <c r="D328">
        <v>4900</v>
      </c>
      <c r="E328" s="103">
        <v>338.56334776209906</v>
      </c>
      <c r="F328">
        <v>50</v>
      </c>
      <c r="G328" t="s">
        <v>369</v>
      </c>
      <c r="H328" s="175">
        <v>12622.200109139138</v>
      </c>
      <c r="J328" s="169"/>
      <c r="AA328" s="169"/>
      <c r="AF328" s="170"/>
    </row>
    <row r="329" spans="2:32" x14ac:dyDescent="0.25">
      <c r="B329" s="174">
        <v>27994.5</v>
      </c>
      <c r="C329">
        <v>39</v>
      </c>
      <c r="D329">
        <v>2800</v>
      </c>
      <c r="E329" s="103">
        <v>1067.2492899158842</v>
      </c>
      <c r="F329">
        <v>36</v>
      </c>
      <c r="G329" t="s">
        <v>369</v>
      </c>
      <c r="H329" s="175">
        <v>27363.298652639878</v>
      </c>
      <c r="J329" s="169"/>
      <c r="AA329" s="169"/>
      <c r="AF329" s="170"/>
    </row>
    <row r="330" spans="2:32" x14ac:dyDescent="0.25">
      <c r="B330" s="174">
        <v>12044.62</v>
      </c>
      <c r="C330">
        <v>32</v>
      </c>
      <c r="D330">
        <v>2800</v>
      </c>
      <c r="E330" s="103">
        <v>226.09424352010078</v>
      </c>
      <c r="F330">
        <v>45</v>
      </c>
      <c r="G330" t="s">
        <v>369</v>
      </c>
      <c r="H330" s="175">
        <v>10969.172438837075</v>
      </c>
      <c r="J330" s="169"/>
      <c r="AA330" s="169"/>
      <c r="AF330" s="170"/>
    </row>
    <row r="331" spans="2:32" x14ac:dyDescent="0.25">
      <c r="B331" s="174">
        <v>3276.73</v>
      </c>
      <c r="C331">
        <v>28</v>
      </c>
      <c r="D331">
        <v>1050</v>
      </c>
      <c r="E331" s="103">
        <v>84.06978294475563</v>
      </c>
      <c r="F331">
        <v>50</v>
      </c>
      <c r="G331" t="s">
        <v>369</v>
      </c>
      <c r="H331" s="175">
        <v>2211.1475864743147</v>
      </c>
      <c r="J331" s="169"/>
      <c r="AA331" s="169"/>
      <c r="AF331" s="170"/>
    </row>
    <row r="332" spans="2:32" x14ac:dyDescent="0.25">
      <c r="B332" s="174">
        <v>4158.63</v>
      </c>
      <c r="C332">
        <v>34</v>
      </c>
      <c r="D332">
        <v>1050</v>
      </c>
      <c r="E332" s="103">
        <v>84.181525788936767</v>
      </c>
      <c r="F332">
        <v>31</v>
      </c>
      <c r="G332" t="s">
        <v>373</v>
      </c>
      <c r="H332" s="175">
        <v>3576.9246633282755</v>
      </c>
      <c r="J332" s="169"/>
      <c r="AA332" s="169"/>
      <c r="AF332" s="170"/>
    </row>
    <row r="333" spans="2:32" x14ac:dyDescent="0.25">
      <c r="B333" s="174">
        <v>18010.8</v>
      </c>
      <c r="C333">
        <v>57</v>
      </c>
      <c r="D333">
        <v>1050</v>
      </c>
      <c r="E333" s="103">
        <v>695.10519270082193</v>
      </c>
      <c r="F333">
        <v>15</v>
      </c>
      <c r="G333" t="s">
        <v>369</v>
      </c>
      <c r="H333" s="175">
        <v>16973.987469426214</v>
      </c>
      <c r="J333" s="169"/>
      <c r="AA333" s="169"/>
      <c r="AF333" s="170"/>
    </row>
    <row r="334" spans="2:32" x14ac:dyDescent="0.25">
      <c r="B334" s="174">
        <v>3173.29</v>
      </c>
      <c r="C334">
        <v>29</v>
      </c>
      <c r="D334">
        <v>1050</v>
      </c>
      <c r="E334" s="103">
        <v>187.47326537624323</v>
      </c>
      <c r="F334">
        <v>50</v>
      </c>
      <c r="G334" t="s">
        <v>369</v>
      </c>
      <c r="H334" s="175">
        <v>2551.1363490115855</v>
      </c>
      <c r="J334" s="169"/>
      <c r="AA334" s="169"/>
      <c r="AF334" s="170"/>
    </row>
    <row r="335" spans="2:32" x14ac:dyDescent="0.25">
      <c r="B335" s="174">
        <v>26780.74</v>
      </c>
      <c r="C335">
        <v>40</v>
      </c>
      <c r="D335">
        <v>2800</v>
      </c>
      <c r="E335" s="103">
        <v>507.1927315771859</v>
      </c>
      <c r="F335">
        <v>30</v>
      </c>
      <c r="G335" t="s">
        <v>369</v>
      </c>
      <c r="H335" s="175">
        <v>26029.682928084323</v>
      </c>
      <c r="J335" s="169"/>
      <c r="AA335" s="169"/>
      <c r="AF335" s="170"/>
    </row>
    <row r="336" spans="2:32" x14ac:dyDescent="0.25">
      <c r="B336" s="174">
        <v>8385.6200000000008</v>
      </c>
      <c r="C336">
        <v>28</v>
      </c>
      <c r="D336">
        <v>2800</v>
      </c>
      <c r="E336" s="103">
        <v>184.70351415651069</v>
      </c>
      <c r="F336">
        <v>47</v>
      </c>
      <c r="G336" t="s">
        <v>369</v>
      </c>
      <c r="H336" s="175">
        <v>7211.2576999587855</v>
      </c>
      <c r="J336" s="169"/>
      <c r="AA336" s="169"/>
      <c r="AF336" s="170"/>
    </row>
    <row r="337" spans="2:32" x14ac:dyDescent="0.25">
      <c r="B337" s="174">
        <v>19402.900000000001</v>
      </c>
      <c r="C337">
        <v>43</v>
      </c>
      <c r="D337">
        <v>2803.0450000000001</v>
      </c>
      <c r="E337" s="103">
        <v>489.16193167390793</v>
      </c>
      <c r="F337">
        <v>20</v>
      </c>
      <c r="G337" t="s">
        <v>369</v>
      </c>
      <c r="H337" s="175">
        <v>18568.31688438731</v>
      </c>
      <c r="J337" s="169"/>
      <c r="AA337" s="169"/>
      <c r="AF337" s="170"/>
    </row>
    <row r="338" spans="2:32" x14ac:dyDescent="0.25">
      <c r="B338" s="174">
        <v>59543.45</v>
      </c>
      <c r="C338">
        <v>35</v>
      </c>
      <c r="D338">
        <v>11550</v>
      </c>
      <c r="E338" s="103">
        <v>969.90748556773633</v>
      </c>
      <c r="F338">
        <v>50</v>
      </c>
      <c r="G338" t="s">
        <v>369</v>
      </c>
      <c r="H338" s="175">
        <v>58252.807877954532</v>
      </c>
      <c r="J338" s="169"/>
      <c r="AA338" s="169"/>
      <c r="AF338" s="170"/>
    </row>
    <row r="339" spans="2:32" x14ac:dyDescent="0.25">
      <c r="B339" s="174">
        <v>31727.15</v>
      </c>
      <c r="C339">
        <v>42</v>
      </c>
      <c r="D339">
        <v>3246.4879999999998</v>
      </c>
      <c r="E339" s="103">
        <v>504.09430926306686</v>
      </c>
      <c r="F339">
        <v>43</v>
      </c>
      <c r="G339" t="s">
        <v>369</v>
      </c>
      <c r="H339" s="175">
        <v>30743.860595203842</v>
      </c>
      <c r="J339" s="169"/>
      <c r="AA339" s="169"/>
      <c r="AF339" s="170"/>
    </row>
    <row r="340" spans="2:32" x14ac:dyDescent="0.25">
      <c r="B340" s="174">
        <v>4347.34</v>
      </c>
      <c r="C340">
        <v>37</v>
      </c>
      <c r="D340">
        <v>1050</v>
      </c>
      <c r="E340" s="103">
        <v>101.23007958144417</v>
      </c>
      <c r="F340">
        <v>23</v>
      </c>
      <c r="G340" t="s">
        <v>373</v>
      </c>
      <c r="H340" s="175">
        <v>3979.1324436496238</v>
      </c>
      <c r="J340" s="169"/>
      <c r="AA340" s="169"/>
      <c r="AF340" s="170"/>
    </row>
    <row r="341" spans="2:32" x14ac:dyDescent="0.25">
      <c r="B341" s="174">
        <v>5748.25</v>
      </c>
      <c r="C341">
        <v>36</v>
      </c>
      <c r="D341">
        <v>1050</v>
      </c>
      <c r="E341" s="103">
        <v>80.273941164263491</v>
      </c>
      <c r="F341">
        <v>25</v>
      </c>
      <c r="G341" t="s">
        <v>369</v>
      </c>
      <c r="H341" s="175">
        <v>4887.3238407602839</v>
      </c>
      <c r="J341" s="169"/>
      <c r="AA341" s="169"/>
      <c r="AF341" s="170"/>
    </row>
    <row r="342" spans="2:32" x14ac:dyDescent="0.25">
      <c r="B342" s="174">
        <v>15603.33</v>
      </c>
      <c r="C342">
        <v>30</v>
      </c>
      <c r="D342">
        <v>4079.04</v>
      </c>
      <c r="E342" s="103">
        <v>308.1249972299791</v>
      </c>
      <c r="F342">
        <v>50</v>
      </c>
      <c r="G342" t="s">
        <v>369</v>
      </c>
      <c r="H342" s="175">
        <v>14476.160508355639</v>
      </c>
      <c r="J342" s="169"/>
      <c r="AA342" s="169"/>
      <c r="AF342" s="170"/>
    </row>
    <row r="343" spans="2:32" x14ac:dyDescent="0.25">
      <c r="B343" s="174">
        <v>31517.8</v>
      </c>
      <c r="C343">
        <v>35</v>
      </c>
      <c r="D343">
        <v>3718.4255499999999</v>
      </c>
      <c r="E343" s="103">
        <v>589.54214871160639</v>
      </c>
      <c r="F343">
        <v>40</v>
      </c>
      <c r="G343" t="s">
        <v>369</v>
      </c>
      <c r="H343" s="175">
        <v>30700.014516945612</v>
      </c>
      <c r="J343" s="169"/>
      <c r="AA343" s="169"/>
      <c r="AF343" s="170"/>
    </row>
    <row r="344" spans="2:32" x14ac:dyDescent="0.25">
      <c r="B344" s="174">
        <v>3391.43</v>
      </c>
      <c r="C344">
        <v>23</v>
      </c>
      <c r="D344">
        <v>1050</v>
      </c>
      <c r="E344" s="103">
        <v>65.676274052298709</v>
      </c>
      <c r="F344">
        <v>50</v>
      </c>
      <c r="G344" t="s">
        <v>369</v>
      </c>
      <c r="H344" s="175">
        <v>2238.4437789725962</v>
      </c>
      <c r="J344" s="169"/>
      <c r="AA344" s="169"/>
      <c r="AF344" s="170"/>
    </row>
    <row r="345" spans="2:32" x14ac:dyDescent="0.25">
      <c r="B345" s="174">
        <v>13881.62</v>
      </c>
      <c r="C345">
        <v>39</v>
      </c>
      <c r="D345">
        <v>2162.9527499999999</v>
      </c>
      <c r="E345" s="103">
        <v>241.4531233784268</v>
      </c>
      <c r="F345">
        <v>36</v>
      </c>
      <c r="G345" t="s">
        <v>369</v>
      </c>
      <c r="H345" s="175">
        <v>12976.277602527189</v>
      </c>
      <c r="J345" s="169"/>
      <c r="AA345" s="169"/>
      <c r="AF345" s="170"/>
    </row>
    <row r="346" spans="2:32" x14ac:dyDescent="0.25">
      <c r="B346" s="174">
        <v>213716.94</v>
      </c>
      <c r="C346">
        <v>55</v>
      </c>
      <c r="D346">
        <v>6698.0129999999999</v>
      </c>
      <c r="E346" s="103">
        <v>5366.9899378201926</v>
      </c>
      <c r="F346">
        <v>30</v>
      </c>
      <c r="G346" t="s">
        <v>369</v>
      </c>
      <c r="H346" s="175">
        <v>212565.6642153938</v>
      </c>
      <c r="J346" s="169"/>
      <c r="AA346" s="169"/>
      <c r="AF346" s="170"/>
    </row>
    <row r="347" spans="2:32" x14ac:dyDescent="0.25">
      <c r="B347" s="174">
        <v>10870.49</v>
      </c>
      <c r="C347">
        <v>36</v>
      </c>
      <c r="D347">
        <v>1925</v>
      </c>
      <c r="E347" s="103">
        <v>190.53720651037611</v>
      </c>
      <c r="F347">
        <v>39</v>
      </c>
      <c r="G347" t="s">
        <v>369</v>
      </c>
      <c r="H347" s="175">
        <v>9943.5961316783105</v>
      </c>
      <c r="J347" s="169"/>
      <c r="AA347" s="169"/>
      <c r="AF347" s="170"/>
    </row>
    <row r="348" spans="2:32" x14ac:dyDescent="0.25">
      <c r="B348" s="174">
        <v>46496.07</v>
      </c>
      <c r="C348">
        <v>55</v>
      </c>
      <c r="D348">
        <v>1627.6134</v>
      </c>
      <c r="E348" s="103">
        <v>730.21905877758525</v>
      </c>
      <c r="F348">
        <v>25</v>
      </c>
      <c r="G348" t="s">
        <v>369</v>
      </c>
      <c r="H348" s="175">
        <v>45462.129583814334</v>
      </c>
      <c r="J348" s="169"/>
      <c r="AA348" s="169"/>
      <c r="AF348" s="170"/>
    </row>
    <row r="349" spans="2:32" x14ac:dyDescent="0.25">
      <c r="B349" s="174">
        <v>29043.26</v>
      </c>
      <c r="C349">
        <v>43</v>
      </c>
      <c r="D349">
        <v>2800</v>
      </c>
      <c r="E349" s="103">
        <v>477.52632839780597</v>
      </c>
      <c r="F349">
        <v>42</v>
      </c>
      <c r="G349" t="s">
        <v>369</v>
      </c>
      <c r="H349" s="175">
        <v>28095.737965245578</v>
      </c>
      <c r="J349" s="169"/>
      <c r="AA349" s="169"/>
      <c r="AF349" s="170"/>
    </row>
    <row r="350" spans="2:32" x14ac:dyDescent="0.25">
      <c r="B350" s="174">
        <v>12062.48</v>
      </c>
      <c r="C350">
        <v>24</v>
      </c>
      <c r="D350">
        <v>4847.7936500000005</v>
      </c>
      <c r="E350" s="103">
        <v>327.90470808330463</v>
      </c>
      <c r="F350">
        <v>50</v>
      </c>
      <c r="G350" t="s">
        <v>369</v>
      </c>
      <c r="H350" s="175">
        <v>10892.124743721888</v>
      </c>
      <c r="J350" s="169"/>
      <c r="AA350" s="169"/>
      <c r="AF350" s="170"/>
    </row>
    <row r="351" spans="2:32" x14ac:dyDescent="0.25">
      <c r="B351" s="174">
        <v>19387.5</v>
      </c>
      <c r="C351">
        <v>43</v>
      </c>
      <c r="D351">
        <v>2800</v>
      </c>
      <c r="E351" s="103">
        <v>488.63054595518167</v>
      </c>
      <c r="F351">
        <v>20</v>
      </c>
      <c r="G351" t="s">
        <v>369</v>
      </c>
      <c r="H351" s="175">
        <v>18547.460007892911</v>
      </c>
      <c r="J351" s="169"/>
      <c r="AA351" s="169"/>
      <c r="AF351" s="170"/>
    </row>
    <row r="352" spans="2:32" x14ac:dyDescent="0.25">
      <c r="B352" s="174">
        <v>2095.94</v>
      </c>
      <c r="C352">
        <v>23</v>
      </c>
      <c r="D352">
        <v>1050</v>
      </c>
      <c r="E352" s="103">
        <v>90.949318769537953</v>
      </c>
      <c r="F352">
        <v>50</v>
      </c>
      <c r="G352" t="s">
        <v>369</v>
      </c>
      <c r="H352" s="175">
        <v>1229.3703109662933</v>
      </c>
      <c r="J352" s="169"/>
      <c r="AA352" s="169"/>
      <c r="AF352" s="170"/>
    </row>
    <row r="353" spans="2:32" x14ac:dyDescent="0.25">
      <c r="B353" s="174">
        <v>11682.03</v>
      </c>
      <c r="C353">
        <v>31</v>
      </c>
      <c r="D353">
        <v>2800</v>
      </c>
      <c r="E353" s="103">
        <v>217.75930356694442</v>
      </c>
      <c r="F353">
        <v>50</v>
      </c>
      <c r="G353" t="s">
        <v>369</v>
      </c>
      <c r="H353" s="175">
        <v>10492.171686914489</v>
      </c>
      <c r="J353" s="169"/>
      <c r="AA353" s="169"/>
      <c r="AF353" s="170"/>
    </row>
    <row r="354" spans="2:32" x14ac:dyDescent="0.25">
      <c r="B354" s="174">
        <v>10501.49</v>
      </c>
      <c r="C354">
        <v>30</v>
      </c>
      <c r="D354">
        <v>2800</v>
      </c>
      <c r="E354" s="103">
        <v>206.70128722764187</v>
      </c>
      <c r="F354">
        <v>50</v>
      </c>
      <c r="G354" t="s">
        <v>369</v>
      </c>
      <c r="H354" s="175">
        <v>9371.1093101865772</v>
      </c>
      <c r="J354" s="169"/>
      <c r="AA354" s="169"/>
      <c r="AF354" s="170"/>
    </row>
    <row r="355" spans="2:32" x14ac:dyDescent="0.25">
      <c r="B355" s="174">
        <v>4695.09</v>
      </c>
      <c r="C355">
        <v>32</v>
      </c>
      <c r="D355">
        <v>1050</v>
      </c>
      <c r="E355" s="103">
        <v>82.858483639492576</v>
      </c>
      <c r="F355">
        <v>50</v>
      </c>
      <c r="G355" t="s">
        <v>369</v>
      </c>
      <c r="H355" s="175">
        <v>3565.0497587186619</v>
      </c>
      <c r="J355" s="169"/>
      <c r="AA355" s="169"/>
      <c r="AF355" s="170"/>
    </row>
    <row r="356" spans="2:32" x14ac:dyDescent="0.25">
      <c r="B356" s="174">
        <v>3753.39</v>
      </c>
      <c r="C356">
        <v>29</v>
      </c>
      <c r="D356">
        <v>1050</v>
      </c>
      <c r="E356" s="103">
        <v>75.603866282339126</v>
      </c>
      <c r="F356">
        <v>50</v>
      </c>
      <c r="G356" t="s">
        <v>369</v>
      </c>
      <c r="H356" s="175">
        <v>2596.0290973475076</v>
      </c>
      <c r="J356" s="169"/>
      <c r="AA356" s="169"/>
      <c r="AF356" s="170"/>
    </row>
    <row r="357" spans="2:32" x14ac:dyDescent="0.25">
      <c r="B357" s="174">
        <v>427971.79</v>
      </c>
      <c r="C357">
        <v>48</v>
      </c>
      <c r="D357">
        <v>23800</v>
      </c>
      <c r="E357" s="103">
        <v>4273.4658118503503</v>
      </c>
      <c r="F357">
        <v>37</v>
      </c>
      <c r="G357" t="s">
        <v>369</v>
      </c>
      <c r="H357" s="175">
        <v>426449.98945220443</v>
      </c>
      <c r="J357" s="169"/>
      <c r="AA357" s="169"/>
      <c r="AF357" s="170"/>
    </row>
    <row r="358" spans="2:32" x14ac:dyDescent="0.25">
      <c r="B358" s="174">
        <v>3298.08</v>
      </c>
      <c r="C358">
        <v>27</v>
      </c>
      <c r="D358">
        <v>1050</v>
      </c>
      <c r="E358" s="103">
        <v>75.017819079958471</v>
      </c>
      <c r="F358">
        <v>48</v>
      </c>
      <c r="G358" t="s">
        <v>369</v>
      </c>
      <c r="H358" s="175">
        <v>2236.9880125965428</v>
      </c>
      <c r="J358" s="169"/>
      <c r="AA358" s="169"/>
      <c r="AF358" s="170"/>
    </row>
    <row r="359" spans="2:32" x14ac:dyDescent="0.25">
      <c r="B359" s="174">
        <v>12201.01</v>
      </c>
      <c r="C359">
        <v>37</v>
      </c>
      <c r="D359">
        <v>2800</v>
      </c>
      <c r="E359" s="103">
        <v>290.19176599997093</v>
      </c>
      <c r="F359">
        <v>23</v>
      </c>
      <c r="G359" t="s">
        <v>369</v>
      </c>
      <c r="H359" s="175">
        <v>11425.287000351134</v>
      </c>
      <c r="J359" s="169"/>
      <c r="AA359" s="169"/>
      <c r="AF359" s="170"/>
    </row>
    <row r="360" spans="2:32" x14ac:dyDescent="0.25">
      <c r="B360" s="174">
        <v>22539.98</v>
      </c>
      <c r="C360">
        <v>46</v>
      </c>
      <c r="D360">
        <v>1736.077</v>
      </c>
      <c r="E360" s="103">
        <v>405.91180955332845</v>
      </c>
      <c r="F360">
        <v>39</v>
      </c>
      <c r="G360" t="s">
        <v>369</v>
      </c>
      <c r="H360" s="175">
        <v>21659.688543246797</v>
      </c>
      <c r="J360" s="169"/>
      <c r="AA360" s="169"/>
      <c r="AF360" s="170"/>
    </row>
    <row r="361" spans="2:32" x14ac:dyDescent="0.25">
      <c r="B361" s="174">
        <v>10066.91</v>
      </c>
      <c r="C361">
        <v>27</v>
      </c>
      <c r="D361">
        <v>2800</v>
      </c>
      <c r="E361" s="103">
        <v>229.35648234205658</v>
      </c>
      <c r="F361">
        <v>48</v>
      </c>
      <c r="G361" t="s">
        <v>369</v>
      </c>
      <c r="H361" s="175">
        <v>9029.7208806991584</v>
      </c>
      <c r="J361" s="169"/>
      <c r="AA361" s="169"/>
      <c r="AF361" s="170"/>
    </row>
    <row r="362" spans="2:32" x14ac:dyDescent="0.25">
      <c r="B362" s="174">
        <v>2083.59</v>
      </c>
      <c r="C362">
        <v>26</v>
      </c>
      <c r="D362">
        <v>1050</v>
      </c>
      <c r="E362" s="103">
        <v>111.59679713795552</v>
      </c>
      <c r="F362">
        <v>50</v>
      </c>
      <c r="G362" t="s">
        <v>369</v>
      </c>
      <c r="H362" s="175">
        <v>1296.0334350499688</v>
      </c>
      <c r="J362" s="169"/>
      <c r="AA362" s="169"/>
      <c r="AF362" s="170"/>
    </row>
    <row r="363" spans="2:32" x14ac:dyDescent="0.25">
      <c r="B363" s="174">
        <v>3241.41</v>
      </c>
      <c r="C363">
        <v>27</v>
      </c>
      <c r="D363">
        <v>1050</v>
      </c>
      <c r="E363" s="103">
        <v>73.312932791722503</v>
      </c>
      <c r="F363">
        <v>50</v>
      </c>
      <c r="G363" t="s">
        <v>369</v>
      </c>
      <c r="H363" s="175">
        <v>2118.9815537062741</v>
      </c>
      <c r="J363" s="169"/>
      <c r="AA363" s="169"/>
      <c r="AF363" s="170"/>
    </row>
    <row r="364" spans="2:32" x14ac:dyDescent="0.25">
      <c r="B364" s="174">
        <v>5696.44</v>
      </c>
      <c r="C364">
        <v>28</v>
      </c>
      <c r="D364">
        <v>1750</v>
      </c>
      <c r="E364" s="103">
        <v>124.09734300598981</v>
      </c>
      <c r="F364">
        <v>50</v>
      </c>
      <c r="G364" t="s">
        <v>369</v>
      </c>
      <c r="H364" s="175">
        <v>4579.9647614186824</v>
      </c>
      <c r="J364" s="169"/>
      <c r="AA364" s="169"/>
      <c r="AF364" s="170"/>
    </row>
    <row r="365" spans="2:32" x14ac:dyDescent="0.25">
      <c r="B365" s="174">
        <v>8088.06</v>
      </c>
      <c r="C365">
        <v>26</v>
      </c>
      <c r="D365">
        <v>2800</v>
      </c>
      <c r="E365" s="103">
        <v>193.46477014977091</v>
      </c>
      <c r="F365">
        <v>50</v>
      </c>
      <c r="G365" t="s">
        <v>373</v>
      </c>
      <c r="H365" s="175">
        <v>7110.5788339910059</v>
      </c>
      <c r="J365" s="169"/>
      <c r="AA365" s="169"/>
      <c r="AF365" s="170"/>
    </row>
    <row r="366" spans="2:32" x14ac:dyDescent="0.25">
      <c r="B366" s="174">
        <v>41411.360000000001</v>
      </c>
      <c r="C366">
        <v>42</v>
      </c>
      <c r="D366">
        <v>2933.665</v>
      </c>
      <c r="E366" s="103">
        <v>360.22840397892458</v>
      </c>
      <c r="F366">
        <v>43</v>
      </c>
      <c r="G366" t="s">
        <v>369</v>
      </c>
      <c r="H366" s="175">
        <v>40369.609600488766</v>
      </c>
      <c r="J366" s="169"/>
      <c r="AA366" s="169"/>
      <c r="AF366" s="170"/>
    </row>
    <row r="367" spans="2:32" x14ac:dyDescent="0.25">
      <c r="B367" s="174">
        <v>8885.83</v>
      </c>
      <c r="C367">
        <v>35</v>
      </c>
      <c r="D367">
        <v>2800</v>
      </c>
      <c r="E367" s="103">
        <v>315.07178526325157</v>
      </c>
      <c r="F367">
        <v>25</v>
      </c>
      <c r="G367" t="s">
        <v>369</v>
      </c>
      <c r="H367" s="175">
        <v>8131.6444525340112</v>
      </c>
      <c r="J367" s="169"/>
      <c r="AA367" s="169"/>
      <c r="AF367" s="170"/>
    </row>
    <row r="368" spans="2:32" x14ac:dyDescent="0.25">
      <c r="B368" s="174">
        <v>46691.37</v>
      </c>
      <c r="C368">
        <v>42</v>
      </c>
      <c r="D368">
        <v>2873.2676000000001</v>
      </c>
      <c r="E368" s="103">
        <v>780.70126887253093</v>
      </c>
      <c r="F368">
        <v>43</v>
      </c>
      <c r="G368" t="s">
        <v>373</v>
      </c>
      <c r="H368" s="175">
        <v>46424.991670747804</v>
      </c>
      <c r="J368" s="169"/>
      <c r="AA368" s="169"/>
      <c r="AF368" s="170"/>
    </row>
    <row r="369" spans="2:32" x14ac:dyDescent="0.25">
      <c r="B369" s="174">
        <v>11059.87</v>
      </c>
      <c r="C369">
        <v>33</v>
      </c>
      <c r="D369">
        <v>2800</v>
      </c>
      <c r="E369" s="103">
        <v>214.06541420014958</v>
      </c>
      <c r="F369">
        <v>37</v>
      </c>
      <c r="G369" t="s">
        <v>369</v>
      </c>
      <c r="H369" s="175">
        <v>10093.405704045299</v>
      </c>
      <c r="J369" s="169"/>
      <c r="AA369" s="169"/>
      <c r="AF369" s="170"/>
    </row>
    <row r="370" spans="2:32" x14ac:dyDescent="0.25">
      <c r="B370" s="174">
        <v>16728.09</v>
      </c>
      <c r="C370">
        <v>29</v>
      </c>
      <c r="D370">
        <v>2800</v>
      </c>
      <c r="E370" s="103">
        <v>351.28058131323564</v>
      </c>
      <c r="F370">
        <v>50</v>
      </c>
      <c r="G370" t="s">
        <v>369</v>
      </c>
      <c r="H370" s="175">
        <v>15918.559276505284</v>
      </c>
      <c r="J370" s="169"/>
      <c r="AA370" s="169"/>
      <c r="AF370" s="170"/>
    </row>
    <row r="371" spans="2:32" x14ac:dyDescent="0.25">
      <c r="B371" s="174">
        <v>1037.1199999999999</v>
      </c>
      <c r="C371">
        <v>25</v>
      </c>
      <c r="D371">
        <v>175</v>
      </c>
      <c r="E371" s="103">
        <v>19.715374338383533</v>
      </c>
      <c r="F371">
        <v>40</v>
      </c>
      <c r="G371" t="s">
        <v>369</v>
      </c>
      <c r="H371" s="175">
        <v>395.75856744818077</v>
      </c>
      <c r="J371" s="169"/>
      <c r="AA371" s="169"/>
      <c r="AF371" s="170"/>
    </row>
    <row r="372" spans="2:32" x14ac:dyDescent="0.25">
      <c r="B372" s="174">
        <v>17176.330000000002</v>
      </c>
      <c r="C372">
        <v>35</v>
      </c>
      <c r="D372">
        <v>2275</v>
      </c>
      <c r="E372" s="103">
        <v>264.39989546220869</v>
      </c>
      <c r="F372">
        <v>50</v>
      </c>
      <c r="G372" t="s">
        <v>373</v>
      </c>
      <c r="H372" s="175">
        <v>16598.168286564389</v>
      </c>
      <c r="J372" s="169"/>
      <c r="AA372" s="169"/>
      <c r="AF372" s="170"/>
    </row>
    <row r="373" spans="2:32" x14ac:dyDescent="0.25">
      <c r="B373" s="174">
        <v>8885.2999999999993</v>
      </c>
      <c r="C373">
        <v>46</v>
      </c>
      <c r="D373">
        <v>1229.5734499999999</v>
      </c>
      <c r="E373" s="103">
        <v>431.20231056346893</v>
      </c>
      <c r="F373">
        <v>10</v>
      </c>
      <c r="G373" t="s">
        <v>369</v>
      </c>
      <c r="H373" s="175">
        <v>8177.1454521207834</v>
      </c>
      <c r="J373" s="169"/>
      <c r="AA373" s="169"/>
      <c r="AF373" s="170"/>
    </row>
    <row r="374" spans="2:32" x14ac:dyDescent="0.25">
      <c r="B374" s="174">
        <v>3892.86</v>
      </c>
      <c r="C374">
        <v>26</v>
      </c>
      <c r="D374">
        <v>1050</v>
      </c>
      <c r="E374" s="103">
        <v>65.356689171250224</v>
      </c>
      <c r="F374">
        <v>49</v>
      </c>
      <c r="G374" t="s">
        <v>369</v>
      </c>
      <c r="H374" s="175">
        <v>2672.5612248373145</v>
      </c>
      <c r="J374" s="169"/>
      <c r="AA374" s="169"/>
      <c r="AF374" s="170"/>
    </row>
    <row r="375" spans="2:32" x14ac:dyDescent="0.25">
      <c r="B375" s="174">
        <v>15836.77</v>
      </c>
      <c r="C375">
        <v>37</v>
      </c>
      <c r="D375">
        <v>2800</v>
      </c>
      <c r="E375" s="103">
        <v>296.94002669542385</v>
      </c>
      <c r="F375">
        <v>33</v>
      </c>
      <c r="G375" t="s">
        <v>369</v>
      </c>
      <c r="H375" s="175">
        <v>14940.183306524921</v>
      </c>
      <c r="J375" s="169"/>
      <c r="AA375" s="169"/>
      <c r="AF375" s="170"/>
    </row>
    <row r="376" spans="2:32" x14ac:dyDescent="0.25">
      <c r="B376" s="174">
        <v>20446.71</v>
      </c>
      <c r="C376">
        <v>41</v>
      </c>
      <c r="D376">
        <v>1925</v>
      </c>
      <c r="E376" s="103">
        <v>199.25961132868787</v>
      </c>
      <c r="F376">
        <v>34</v>
      </c>
      <c r="G376" t="s">
        <v>369</v>
      </c>
      <c r="H376" s="175">
        <v>19447.013223053284</v>
      </c>
      <c r="J376" s="169"/>
      <c r="AA376" s="169"/>
      <c r="AF376" s="170"/>
    </row>
    <row r="377" spans="2:32" x14ac:dyDescent="0.25">
      <c r="B377" s="174">
        <v>12963.49</v>
      </c>
      <c r="C377">
        <v>35</v>
      </c>
      <c r="D377">
        <v>2840.5160000000001</v>
      </c>
      <c r="E377" s="103">
        <v>336.59729425518498</v>
      </c>
      <c r="F377">
        <v>40</v>
      </c>
      <c r="G377" t="s">
        <v>369</v>
      </c>
      <c r="H377" s="175">
        <v>12070.724788893207</v>
      </c>
      <c r="J377" s="169"/>
      <c r="AA377" s="169"/>
      <c r="AF377" s="170"/>
    </row>
    <row r="378" spans="2:32" x14ac:dyDescent="0.25">
      <c r="B378" s="174">
        <v>69620.37</v>
      </c>
      <c r="C378">
        <v>52</v>
      </c>
      <c r="D378">
        <v>2625</v>
      </c>
      <c r="E378" s="103">
        <v>851.32994322309003</v>
      </c>
      <c r="F378">
        <v>33</v>
      </c>
      <c r="G378" t="s">
        <v>369</v>
      </c>
      <c r="H378" s="175">
        <v>68593.272838278179</v>
      </c>
      <c r="J378" s="169"/>
      <c r="AA378" s="169"/>
      <c r="AF378" s="170"/>
    </row>
    <row r="379" spans="2:32" x14ac:dyDescent="0.25">
      <c r="B379" s="174">
        <v>9255.81</v>
      </c>
      <c r="C379">
        <v>37</v>
      </c>
      <c r="D379">
        <v>1417.1408999999999</v>
      </c>
      <c r="E379" s="103">
        <v>124.97617547931193</v>
      </c>
      <c r="F379">
        <v>25</v>
      </c>
      <c r="G379" t="s">
        <v>369</v>
      </c>
      <c r="H379" s="175">
        <v>8414.8125249442564</v>
      </c>
      <c r="J379" s="169"/>
      <c r="AA379" s="169"/>
      <c r="AF379" s="170"/>
    </row>
    <row r="380" spans="2:32" x14ac:dyDescent="0.25">
      <c r="B380" s="174">
        <v>8019.61</v>
      </c>
      <c r="C380">
        <v>32</v>
      </c>
      <c r="D380">
        <v>1925</v>
      </c>
      <c r="E380" s="103">
        <v>155.4397924200693</v>
      </c>
      <c r="F380">
        <v>40</v>
      </c>
      <c r="G380" t="s">
        <v>369</v>
      </c>
      <c r="H380" s="175">
        <v>7056.0018551182284</v>
      </c>
      <c r="J380" s="169"/>
      <c r="AA380" s="169"/>
      <c r="AF380" s="170"/>
    </row>
    <row r="381" spans="2:32" x14ac:dyDescent="0.25">
      <c r="B381" s="174">
        <v>18965.650000000001</v>
      </c>
      <c r="C381">
        <v>32</v>
      </c>
      <c r="D381">
        <v>2800</v>
      </c>
      <c r="E381" s="103">
        <v>221.76959800644397</v>
      </c>
      <c r="F381">
        <v>50</v>
      </c>
      <c r="G381" t="s">
        <v>369</v>
      </c>
      <c r="H381" s="175">
        <v>17790.896859798169</v>
      </c>
      <c r="J381" s="169"/>
      <c r="AA381" s="169"/>
      <c r="AF381" s="170"/>
    </row>
    <row r="382" spans="2:32" x14ac:dyDescent="0.25">
      <c r="B382" s="174">
        <v>19307.669999999998</v>
      </c>
      <c r="C382">
        <v>38</v>
      </c>
      <c r="D382">
        <v>2889.4292</v>
      </c>
      <c r="E382" s="103">
        <v>321.52437288807357</v>
      </c>
      <c r="F382">
        <v>41</v>
      </c>
      <c r="G382" t="s">
        <v>373</v>
      </c>
      <c r="H382" s="175">
        <v>18770.856463641241</v>
      </c>
      <c r="J382" s="169"/>
      <c r="AA382" s="169"/>
      <c r="AF382" s="170"/>
    </row>
    <row r="383" spans="2:32" x14ac:dyDescent="0.25">
      <c r="B383" s="174">
        <v>30479.040000000001</v>
      </c>
      <c r="C383">
        <v>42</v>
      </c>
      <c r="D383">
        <v>2800</v>
      </c>
      <c r="E383" s="103">
        <v>771.97322859351129</v>
      </c>
      <c r="F383">
        <v>20</v>
      </c>
      <c r="G383" t="s">
        <v>369</v>
      </c>
      <c r="H383" s="175">
        <v>29722.814725286891</v>
      </c>
      <c r="J383" s="169"/>
      <c r="AA383" s="169"/>
      <c r="AF383" s="170"/>
    </row>
    <row r="384" spans="2:32" x14ac:dyDescent="0.25">
      <c r="B384" s="174">
        <v>13722.78</v>
      </c>
      <c r="C384">
        <v>46</v>
      </c>
      <c r="D384">
        <v>1050</v>
      </c>
      <c r="E384" s="103">
        <v>245.50028600747254</v>
      </c>
      <c r="F384">
        <v>39</v>
      </c>
      <c r="G384" t="s">
        <v>369</v>
      </c>
      <c r="H384" s="175">
        <v>12797.881228218623</v>
      </c>
      <c r="J384" s="169"/>
      <c r="AA384" s="169"/>
      <c r="AF384" s="170"/>
    </row>
    <row r="385" spans="2:32" x14ac:dyDescent="0.25">
      <c r="B385" s="174">
        <v>5884.25</v>
      </c>
      <c r="C385">
        <v>31</v>
      </c>
      <c r="D385">
        <v>1050</v>
      </c>
      <c r="E385" s="103">
        <v>76.189708484845994</v>
      </c>
      <c r="F385">
        <v>44</v>
      </c>
      <c r="G385" t="s">
        <v>369</v>
      </c>
      <c r="H385" s="175">
        <v>4850.2989320707002</v>
      </c>
      <c r="J385" s="169"/>
      <c r="AA385" s="169"/>
      <c r="AF385" s="170"/>
    </row>
    <row r="386" spans="2:32" x14ac:dyDescent="0.25">
      <c r="B386" s="174">
        <v>27314.58</v>
      </c>
      <c r="C386">
        <v>35</v>
      </c>
      <c r="D386">
        <v>3316.6280000000002</v>
      </c>
      <c r="E386" s="103">
        <v>261.72280609022511</v>
      </c>
      <c r="F386">
        <v>50</v>
      </c>
      <c r="G386" t="s">
        <v>373</v>
      </c>
      <c r="H386" s="175">
        <v>26405.422964141355</v>
      </c>
      <c r="J386" s="169"/>
      <c r="AA386" s="169"/>
      <c r="AF386" s="170"/>
    </row>
    <row r="387" spans="2:32" x14ac:dyDescent="0.25">
      <c r="B387" s="174">
        <v>8774.59</v>
      </c>
      <c r="C387">
        <v>35</v>
      </c>
      <c r="D387">
        <v>1050</v>
      </c>
      <c r="E387" s="103">
        <v>154.85997868581006</v>
      </c>
      <c r="F387">
        <v>40</v>
      </c>
      <c r="G387" t="s">
        <v>369</v>
      </c>
      <c r="H387" s="175">
        <v>8047.9407248366897</v>
      </c>
      <c r="J387" s="169"/>
      <c r="AA387" s="169"/>
      <c r="AF387" s="170"/>
    </row>
    <row r="388" spans="2:32" x14ac:dyDescent="0.25">
      <c r="B388" s="174">
        <v>11483.51</v>
      </c>
      <c r="C388">
        <v>44</v>
      </c>
      <c r="D388">
        <v>1050</v>
      </c>
      <c r="E388" s="103">
        <v>198.1613113428115</v>
      </c>
      <c r="F388">
        <v>41</v>
      </c>
      <c r="G388" t="s">
        <v>369</v>
      </c>
      <c r="H388" s="175">
        <v>10525.162604233572</v>
      </c>
      <c r="J388" s="169"/>
      <c r="AA388" s="169"/>
      <c r="AF388" s="170"/>
    </row>
    <row r="389" spans="2:32" x14ac:dyDescent="0.25">
      <c r="B389" s="174">
        <v>6607.09</v>
      </c>
      <c r="C389">
        <v>43</v>
      </c>
      <c r="D389">
        <v>1050</v>
      </c>
      <c r="E389" s="103">
        <v>179.0723731491772</v>
      </c>
      <c r="F389">
        <v>18</v>
      </c>
      <c r="G389" t="s">
        <v>369</v>
      </c>
      <c r="H389" s="175">
        <v>5846.4423006150746</v>
      </c>
      <c r="J389" s="169"/>
      <c r="AA389" s="169"/>
      <c r="AF389" s="170"/>
    </row>
    <row r="390" spans="2:32" x14ac:dyDescent="0.25">
      <c r="B390" s="174">
        <v>47429.69</v>
      </c>
      <c r="C390">
        <v>55</v>
      </c>
      <c r="D390">
        <v>2105.2328499999999</v>
      </c>
      <c r="E390" s="103">
        <v>1194.7485594081306</v>
      </c>
      <c r="F390">
        <v>30</v>
      </c>
      <c r="G390" t="s">
        <v>369</v>
      </c>
      <c r="H390" s="175">
        <v>46358.228643684059</v>
      </c>
      <c r="J390" s="169"/>
      <c r="AA390" s="169"/>
      <c r="AF390" s="170"/>
    </row>
    <row r="391" spans="2:32" x14ac:dyDescent="0.25">
      <c r="B391" s="174">
        <v>4704.24</v>
      </c>
      <c r="C391">
        <v>32</v>
      </c>
      <c r="D391">
        <v>1050</v>
      </c>
      <c r="E391" s="103">
        <v>84.785341320037801</v>
      </c>
      <c r="F391">
        <v>48</v>
      </c>
      <c r="G391" t="s">
        <v>369</v>
      </c>
      <c r="H391" s="175">
        <v>3632.9535915031693</v>
      </c>
      <c r="J391" s="169"/>
      <c r="AA391" s="169"/>
      <c r="AF391" s="170"/>
    </row>
    <row r="392" spans="2:32" x14ac:dyDescent="0.25">
      <c r="B392" s="174">
        <v>6427.74</v>
      </c>
      <c r="C392">
        <v>36</v>
      </c>
      <c r="D392">
        <v>1050</v>
      </c>
      <c r="E392" s="103">
        <v>101.56747722425214</v>
      </c>
      <c r="F392">
        <v>49</v>
      </c>
      <c r="G392" t="s">
        <v>373</v>
      </c>
      <c r="H392" s="175">
        <v>5768.2542551345105</v>
      </c>
      <c r="J392" s="169"/>
      <c r="AA392" s="169"/>
      <c r="AF392" s="170"/>
    </row>
    <row r="393" spans="2:32" x14ac:dyDescent="0.25">
      <c r="B393" s="174">
        <v>15198.1</v>
      </c>
      <c r="C393">
        <v>37</v>
      </c>
      <c r="D393">
        <v>2275</v>
      </c>
      <c r="E393" s="103">
        <v>235.7808098749764</v>
      </c>
      <c r="F393">
        <v>48</v>
      </c>
      <c r="G393" t="s">
        <v>369</v>
      </c>
      <c r="H393" s="175">
        <v>14101.858730354157</v>
      </c>
      <c r="J393" s="169"/>
      <c r="AA393" s="169"/>
      <c r="AF393" s="170"/>
    </row>
    <row r="394" spans="2:32" x14ac:dyDescent="0.25">
      <c r="B394" s="174">
        <v>1765.82</v>
      </c>
      <c r="C394">
        <v>24</v>
      </c>
      <c r="D394">
        <v>1050</v>
      </c>
      <c r="E394" s="103">
        <v>111.45460482040652</v>
      </c>
      <c r="F394">
        <v>50</v>
      </c>
      <c r="G394" t="s">
        <v>369</v>
      </c>
      <c r="H394" s="175">
        <v>1009.8158346754781</v>
      </c>
      <c r="J394" s="169"/>
      <c r="AA394" s="169"/>
      <c r="AF394" s="170"/>
    </row>
    <row r="395" spans="2:32" x14ac:dyDescent="0.25">
      <c r="B395" s="174">
        <v>21616.720000000001</v>
      </c>
      <c r="C395">
        <v>44</v>
      </c>
      <c r="D395">
        <v>2800</v>
      </c>
      <c r="E395" s="103">
        <v>667.21613940522036</v>
      </c>
      <c r="F395">
        <v>31</v>
      </c>
      <c r="G395" t="s">
        <v>369</v>
      </c>
      <c r="H395" s="175">
        <v>20758.119660484808</v>
      </c>
      <c r="J395" s="169"/>
      <c r="AA395" s="169"/>
      <c r="AF395" s="170"/>
    </row>
    <row r="396" spans="2:32" x14ac:dyDescent="0.25">
      <c r="B396" s="174">
        <v>6285.56</v>
      </c>
      <c r="C396">
        <v>34</v>
      </c>
      <c r="D396">
        <v>1050</v>
      </c>
      <c r="E396" s="103">
        <v>101.85872051972511</v>
      </c>
      <c r="F396">
        <v>50</v>
      </c>
      <c r="G396" t="s">
        <v>369</v>
      </c>
      <c r="H396" s="175">
        <v>5233.1311033748934</v>
      </c>
      <c r="J396" s="169"/>
      <c r="AA396" s="169"/>
      <c r="AF396" s="170"/>
    </row>
    <row r="397" spans="2:32" x14ac:dyDescent="0.25">
      <c r="B397" s="174">
        <v>13227.84</v>
      </c>
      <c r="C397">
        <v>34</v>
      </c>
      <c r="D397">
        <v>3500</v>
      </c>
      <c r="E397" s="103">
        <v>399.91117450071613</v>
      </c>
      <c r="F397">
        <v>41</v>
      </c>
      <c r="G397" t="s">
        <v>373</v>
      </c>
      <c r="H397" s="175">
        <v>12729.28946017391</v>
      </c>
      <c r="J397" s="169"/>
      <c r="AA397" s="169"/>
      <c r="AF397" s="170"/>
    </row>
    <row r="398" spans="2:32" x14ac:dyDescent="0.25">
      <c r="B398" s="174">
        <v>13209.77</v>
      </c>
      <c r="C398">
        <v>33</v>
      </c>
      <c r="D398">
        <v>2800</v>
      </c>
      <c r="E398" s="103">
        <v>420.60468332076204</v>
      </c>
      <c r="F398">
        <v>20</v>
      </c>
      <c r="G398" t="s">
        <v>369</v>
      </c>
      <c r="H398" s="175">
        <v>12580.510621131682</v>
      </c>
      <c r="J398" s="169"/>
      <c r="AA398" s="169"/>
      <c r="AF398" s="170"/>
    </row>
    <row r="399" spans="2:32" x14ac:dyDescent="0.25">
      <c r="B399" s="174">
        <v>10518.88</v>
      </c>
      <c r="C399">
        <v>30</v>
      </c>
      <c r="D399">
        <v>2800</v>
      </c>
      <c r="E399" s="103">
        <v>206.70128722764187</v>
      </c>
      <c r="F399">
        <v>50</v>
      </c>
      <c r="G399" t="s">
        <v>373</v>
      </c>
      <c r="H399" s="175">
        <v>9641.1093101865772</v>
      </c>
      <c r="J399" s="169"/>
      <c r="AA399" s="169"/>
      <c r="AF399" s="170"/>
    </row>
    <row r="400" spans="2:32" x14ac:dyDescent="0.25">
      <c r="B400" s="174">
        <v>9486.02</v>
      </c>
      <c r="C400">
        <v>46</v>
      </c>
      <c r="D400">
        <v>1050</v>
      </c>
      <c r="E400" s="103">
        <v>245.50028600747254</v>
      </c>
      <c r="F400">
        <v>20</v>
      </c>
      <c r="G400" t="s">
        <v>369</v>
      </c>
      <c r="H400" s="175">
        <v>8649.1371706711489</v>
      </c>
      <c r="J400" s="169"/>
      <c r="AA400" s="169"/>
      <c r="AF400" s="170"/>
    </row>
    <row r="401" spans="2:32" x14ac:dyDescent="0.25">
      <c r="B401" s="174">
        <v>21987.34</v>
      </c>
      <c r="C401">
        <v>35</v>
      </c>
      <c r="D401">
        <v>4550</v>
      </c>
      <c r="E401" s="103">
        <v>386.33425174514025</v>
      </c>
      <c r="F401">
        <v>40</v>
      </c>
      <c r="G401" t="s">
        <v>373</v>
      </c>
      <c r="H401" s="175">
        <v>21318.296385292208</v>
      </c>
      <c r="J401" s="169"/>
      <c r="AA401" s="169"/>
      <c r="AF401" s="170"/>
    </row>
    <row r="402" spans="2:32" x14ac:dyDescent="0.25">
      <c r="B402" s="174">
        <v>12119.91</v>
      </c>
      <c r="C402">
        <v>28</v>
      </c>
      <c r="D402">
        <v>2800</v>
      </c>
      <c r="E402" s="103">
        <v>251.61206668946804</v>
      </c>
      <c r="F402">
        <v>50</v>
      </c>
      <c r="G402" t="s">
        <v>369</v>
      </c>
      <c r="H402" s="175">
        <v>11098.302034959985</v>
      </c>
      <c r="J402" s="169"/>
      <c r="AA402" s="169"/>
      <c r="AF402" s="170"/>
    </row>
    <row r="403" spans="2:32" x14ac:dyDescent="0.25">
      <c r="B403" s="174">
        <v>6624.09</v>
      </c>
      <c r="C403">
        <v>36</v>
      </c>
      <c r="D403">
        <v>1050</v>
      </c>
      <c r="E403" s="103">
        <v>103.92938536929607</v>
      </c>
      <c r="F403">
        <v>49</v>
      </c>
      <c r="G403" t="s">
        <v>373</v>
      </c>
      <c r="H403" s="175">
        <v>5923.7360975452857</v>
      </c>
      <c r="J403" s="169"/>
      <c r="AA403" s="169"/>
      <c r="AF403" s="170"/>
    </row>
    <row r="404" spans="2:32" x14ac:dyDescent="0.25">
      <c r="B404" s="174">
        <v>14231.61</v>
      </c>
      <c r="C404">
        <v>31</v>
      </c>
      <c r="D404">
        <v>3500</v>
      </c>
      <c r="E404" s="103">
        <v>266.01303931421262</v>
      </c>
      <c r="F404">
        <v>50</v>
      </c>
      <c r="G404" t="s">
        <v>369</v>
      </c>
      <c r="H404" s="175">
        <v>13024.636415278015</v>
      </c>
      <c r="J404" s="169"/>
      <c r="AA404" s="169"/>
      <c r="AF404" s="170"/>
    </row>
    <row r="405" spans="2:32" x14ac:dyDescent="0.25">
      <c r="B405" s="174">
        <v>18444.580000000002</v>
      </c>
      <c r="C405">
        <v>56</v>
      </c>
      <c r="D405">
        <v>1050</v>
      </c>
      <c r="E405" s="103">
        <v>599.41274202203704</v>
      </c>
      <c r="F405">
        <v>19</v>
      </c>
      <c r="G405" t="s">
        <v>369</v>
      </c>
      <c r="H405" s="175">
        <v>17433.278411828553</v>
      </c>
      <c r="J405" s="169"/>
      <c r="AA405" s="169"/>
      <c r="AF405" s="170"/>
    </row>
    <row r="406" spans="2:32" x14ac:dyDescent="0.25">
      <c r="B406" s="174">
        <v>3036.91</v>
      </c>
      <c r="C406">
        <v>25</v>
      </c>
      <c r="D406">
        <v>1050</v>
      </c>
      <c r="E406" s="103">
        <v>64.291113233361159</v>
      </c>
      <c r="F406">
        <v>35</v>
      </c>
      <c r="G406" t="s">
        <v>373</v>
      </c>
      <c r="H406" s="175">
        <v>2267.3188316443234</v>
      </c>
      <c r="J406" s="169"/>
      <c r="AA406" s="169"/>
      <c r="AF406" s="170"/>
    </row>
    <row r="407" spans="2:32" x14ac:dyDescent="0.25">
      <c r="B407" s="174">
        <v>26881.48</v>
      </c>
      <c r="C407">
        <v>38</v>
      </c>
      <c r="D407">
        <v>2800</v>
      </c>
      <c r="E407" s="103">
        <v>237.7417843897633</v>
      </c>
      <c r="F407">
        <v>47</v>
      </c>
      <c r="G407" t="s">
        <v>373</v>
      </c>
      <c r="H407" s="175">
        <v>26134.175855429268</v>
      </c>
      <c r="J407" s="169"/>
      <c r="AA407" s="169"/>
      <c r="AF407" s="170"/>
    </row>
    <row r="408" spans="2:32" x14ac:dyDescent="0.25">
      <c r="B408" s="174">
        <v>3225.5</v>
      </c>
      <c r="C408">
        <v>29</v>
      </c>
      <c r="D408">
        <v>1050</v>
      </c>
      <c r="E408" s="103">
        <v>70.329368748968903</v>
      </c>
      <c r="F408">
        <v>41</v>
      </c>
      <c r="G408" t="s">
        <v>369</v>
      </c>
      <c r="H408" s="175">
        <v>2161.9970850206546</v>
      </c>
      <c r="J408" s="169"/>
      <c r="AA408" s="169"/>
      <c r="AF408" s="170"/>
    </row>
    <row r="409" spans="2:32" x14ac:dyDescent="0.25">
      <c r="B409" s="174">
        <v>35076.870000000003</v>
      </c>
      <c r="C409">
        <v>38</v>
      </c>
      <c r="D409">
        <v>3675</v>
      </c>
      <c r="E409" s="103">
        <v>726.09962103121529</v>
      </c>
      <c r="F409">
        <v>27</v>
      </c>
      <c r="G409" t="s">
        <v>373</v>
      </c>
      <c r="H409" s="175">
        <v>34773.910813160895</v>
      </c>
      <c r="J409" s="169"/>
      <c r="AA409" s="169"/>
      <c r="AF409" s="170"/>
    </row>
    <row r="410" spans="2:32" x14ac:dyDescent="0.25">
      <c r="B410" s="174">
        <v>2613.9699999999998</v>
      </c>
      <c r="C410">
        <v>23</v>
      </c>
      <c r="D410">
        <v>1050</v>
      </c>
      <c r="E410" s="103">
        <v>70.25833968385443</v>
      </c>
      <c r="F410">
        <v>50</v>
      </c>
      <c r="G410" t="s">
        <v>369</v>
      </c>
      <c r="H410" s="175">
        <v>1483.6257627232301</v>
      </c>
      <c r="J410" s="169"/>
      <c r="AA410" s="169"/>
      <c r="AF410" s="170"/>
    </row>
    <row r="411" spans="2:32" x14ac:dyDescent="0.25">
      <c r="B411" s="174">
        <v>2545.54</v>
      </c>
      <c r="C411">
        <v>27</v>
      </c>
      <c r="D411">
        <v>1050</v>
      </c>
      <c r="E411" s="103">
        <v>288.24357637228138</v>
      </c>
      <c r="F411">
        <v>50</v>
      </c>
      <c r="G411" t="s">
        <v>369</v>
      </c>
      <c r="H411" s="175">
        <v>2013.4687793502358</v>
      </c>
      <c r="J411" s="169"/>
      <c r="AA411" s="169"/>
      <c r="AF411" s="170"/>
    </row>
    <row r="412" spans="2:32" x14ac:dyDescent="0.25">
      <c r="B412" s="174">
        <v>24858.2</v>
      </c>
      <c r="C412">
        <v>32</v>
      </c>
      <c r="D412">
        <v>4550</v>
      </c>
      <c r="E412" s="103">
        <v>623.77366388742848</v>
      </c>
      <c r="F412">
        <v>28</v>
      </c>
      <c r="G412" t="s">
        <v>369</v>
      </c>
      <c r="H412" s="175">
        <v>24175.285030393414</v>
      </c>
      <c r="J412" s="169"/>
      <c r="AA412" s="169"/>
      <c r="AF412" s="170"/>
    </row>
    <row r="413" spans="2:32" x14ac:dyDescent="0.25">
      <c r="B413" s="174">
        <v>16642.599999999999</v>
      </c>
      <c r="C413">
        <v>28</v>
      </c>
      <c r="D413">
        <v>2800</v>
      </c>
      <c r="E413" s="103">
        <v>378.56641425084888</v>
      </c>
      <c r="F413">
        <v>47</v>
      </c>
      <c r="G413" t="s">
        <v>373</v>
      </c>
      <c r="H413" s="175">
        <v>16144.711429645136</v>
      </c>
      <c r="J413" s="169"/>
      <c r="AA413" s="169"/>
      <c r="AF413" s="170"/>
    </row>
    <row r="414" spans="2:32" x14ac:dyDescent="0.25">
      <c r="B414" s="174">
        <v>12026.88</v>
      </c>
      <c r="C414">
        <v>28</v>
      </c>
      <c r="D414">
        <v>2800</v>
      </c>
      <c r="E414" s="103">
        <v>178.07313159704623</v>
      </c>
      <c r="F414">
        <v>50</v>
      </c>
      <c r="G414" t="s">
        <v>373</v>
      </c>
      <c r="H414" s="175">
        <v>10967.595611565815</v>
      </c>
      <c r="J414" s="169"/>
      <c r="AA414" s="169"/>
      <c r="AF414" s="170"/>
    </row>
    <row r="415" spans="2:32" x14ac:dyDescent="0.25">
      <c r="B415" s="174">
        <v>10993.98</v>
      </c>
      <c r="C415">
        <v>35</v>
      </c>
      <c r="D415">
        <v>2100</v>
      </c>
      <c r="E415" s="103">
        <v>196.13803147257167</v>
      </c>
      <c r="F415">
        <v>40</v>
      </c>
      <c r="G415" t="s">
        <v>369</v>
      </c>
      <c r="H415" s="175">
        <v>10058.501927887854</v>
      </c>
      <c r="J415" s="169"/>
      <c r="AA415" s="169"/>
      <c r="AF415" s="170"/>
    </row>
    <row r="416" spans="2:32" x14ac:dyDescent="0.25">
      <c r="B416" s="174">
        <v>6258.72</v>
      </c>
      <c r="C416">
        <v>39</v>
      </c>
      <c r="D416">
        <v>2800</v>
      </c>
      <c r="E416" s="103">
        <v>312.56750544347074</v>
      </c>
      <c r="F416">
        <v>10</v>
      </c>
      <c r="G416" t="s">
        <v>369</v>
      </c>
      <c r="H416" s="175">
        <v>5629.590110502234</v>
      </c>
      <c r="J416" s="169"/>
      <c r="AA416" s="169"/>
      <c r="AF416" s="170"/>
    </row>
    <row r="417" spans="2:32" x14ac:dyDescent="0.25">
      <c r="B417" s="174">
        <v>5435.37</v>
      </c>
      <c r="C417">
        <v>35</v>
      </c>
      <c r="D417">
        <v>1050</v>
      </c>
      <c r="E417" s="103">
        <v>95.840283966776042</v>
      </c>
      <c r="F417">
        <v>40</v>
      </c>
      <c r="G417" t="s">
        <v>369</v>
      </c>
      <c r="H417" s="175">
        <v>4491.4570037442454</v>
      </c>
      <c r="J417" s="169"/>
      <c r="AA417" s="169"/>
      <c r="AF417" s="170"/>
    </row>
    <row r="418" spans="2:32" x14ac:dyDescent="0.25">
      <c r="B418" s="174">
        <v>23225.09</v>
      </c>
      <c r="C418">
        <v>43</v>
      </c>
      <c r="D418">
        <v>2800</v>
      </c>
      <c r="E418" s="103">
        <v>444.21339037963401</v>
      </c>
      <c r="F418">
        <v>32</v>
      </c>
      <c r="G418" t="s">
        <v>369</v>
      </c>
      <c r="H418" s="175">
        <v>22278.93402262378</v>
      </c>
      <c r="J418" s="169"/>
      <c r="AA418" s="169"/>
      <c r="AF418" s="170"/>
    </row>
    <row r="419" spans="2:32" x14ac:dyDescent="0.25">
      <c r="B419" s="174">
        <v>15063.51</v>
      </c>
      <c r="C419">
        <v>36</v>
      </c>
      <c r="D419">
        <v>2800</v>
      </c>
      <c r="E419" s="103">
        <v>284.87877668931429</v>
      </c>
      <c r="F419">
        <v>40</v>
      </c>
      <c r="G419" t="s">
        <v>369</v>
      </c>
      <c r="H419" s="175">
        <v>14073.018042422305</v>
      </c>
      <c r="J419" s="169"/>
      <c r="AA419" s="169"/>
      <c r="AF419" s="170"/>
    </row>
    <row r="420" spans="2:32" x14ac:dyDescent="0.25">
      <c r="B420" s="174">
        <v>15341.5</v>
      </c>
      <c r="C420">
        <v>47</v>
      </c>
      <c r="D420">
        <v>1104.3025</v>
      </c>
      <c r="E420" s="103">
        <v>404.70158017216863</v>
      </c>
      <c r="F420">
        <v>38</v>
      </c>
      <c r="G420" t="s">
        <v>369</v>
      </c>
      <c r="H420" s="175">
        <v>14502.80706793122</v>
      </c>
      <c r="J420" s="169"/>
      <c r="AA420" s="169"/>
      <c r="AF420" s="170"/>
    </row>
    <row r="421" spans="2:32" x14ac:dyDescent="0.25">
      <c r="B421" s="174">
        <v>79835.990000000005</v>
      </c>
      <c r="C421">
        <v>42</v>
      </c>
      <c r="D421">
        <v>9794.4</v>
      </c>
      <c r="E421" s="103">
        <v>1399.1573569501916</v>
      </c>
      <c r="F421">
        <v>38</v>
      </c>
      <c r="G421" t="s">
        <v>369</v>
      </c>
      <c r="H421" s="175">
        <v>78716.685317878015</v>
      </c>
      <c r="J421" s="169"/>
      <c r="AA421" s="169"/>
      <c r="AF421" s="170"/>
    </row>
    <row r="422" spans="2:32" x14ac:dyDescent="0.25">
      <c r="B422" s="174">
        <v>27534.05</v>
      </c>
      <c r="C422">
        <v>40</v>
      </c>
      <c r="D422">
        <v>2800</v>
      </c>
      <c r="E422" s="103">
        <v>710.15104638338994</v>
      </c>
      <c r="F422">
        <v>30</v>
      </c>
      <c r="G422" t="s">
        <v>369</v>
      </c>
      <c r="H422" s="175">
        <v>26835.637069259305</v>
      </c>
      <c r="J422" s="169"/>
      <c r="AA422" s="169"/>
      <c r="AF422" s="170"/>
    </row>
    <row r="423" spans="2:32" x14ac:dyDescent="0.25">
      <c r="B423" s="174">
        <v>116448.2</v>
      </c>
      <c r="C423">
        <v>42</v>
      </c>
      <c r="D423">
        <v>16800</v>
      </c>
      <c r="E423" s="103">
        <v>2399.9268558322324</v>
      </c>
      <c r="F423">
        <v>28</v>
      </c>
      <c r="G423" t="s">
        <v>369</v>
      </c>
      <c r="H423" s="175">
        <v>115306.97925858878</v>
      </c>
      <c r="J423" s="169"/>
      <c r="AA423" s="169"/>
      <c r="AF423" s="170"/>
    </row>
    <row r="424" spans="2:32" x14ac:dyDescent="0.25">
      <c r="B424" s="174">
        <v>30145.49</v>
      </c>
      <c r="C424">
        <v>42</v>
      </c>
      <c r="D424">
        <v>2800</v>
      </c>
      <c r="E424" s="103">
        <v>312.56198556283226</v>
      </c>
      <c r="F424">
        <v>33</v>
      </c>
      <c r="G424" t="s">
        <v>369</v>
      </c>
      <c r="H424" s="175">
        <v>29181.827435066556</v>
      </c>
      <c r="J424" s="169"/>
      <c r="AA424" s="169"/>
      <c r="AF424" s="170"/>
    </row>
    <row r="425" spans="2:32" x14ac:dyDescent="0.25">
      <c r="B425" s="174">
        <v>10536.91</v>
      </c>
      <c r="C425">
        <v>37</v>
      </c>
      <c r="D425">
        <v>1050</v>
      </c>
      <c r="E425" s="103">
        <v>213.20932405004848</v>
      </c>
      <c r="F425">
        <v>38</v>
      </c>
      <c r="G425" t="s">
        <v>369</v>
      </c>
      <c r="H425" s="175">
        <v>9841.2796138837912</v>
      </c>
      <c r="J425" s="169"/>
      <c r="AA425" s="169"/>
      <c r="AF425" s="170"/>
    </row>
    <row r="426" spans="2:32" x14ac:dyDescent="0.25">
      <c r="B426" s="174">
        <v>2891.7</v>
      </c>
      <c r="C426">
        <v>28</v>
      </c>
      <c r="D426">
        <v>1050</v>
      </c>
      <c r="E426" s="103">
        <v>69.263817808691513</v>
      </c>
      <c r="F426">
        <v>37</v>
      </c>
      <c r="G426" t="s">
        <v>369</v>
      </c>
      <c r="H426" s="175">
        <v>1891.304386904505</v>
      </c>
      <c r="J426" s="169"/>
      <c r="AA426" s="169"/>
      <c r="AF426" s="170"/>
    </row>
    <row r="427" spans="2:32" x14ac:dyDescent="0.25">
      <c r="B427" s="174">
        <v>6417.44</v>
      </c>
      <c r="C427">
        <v>36</v>
      </c>
      <c r="D427">
        <v>1050</v>
      </c>
      <c r="E427" s="103">
        <v>101.56747722425214</v>
      </c>
      <c r="F427">
        <v>49</v>
      </c>
      <c r="G427" t="s">
        <v>369</v>
      </c>
      <c r="H427" s="175">
        <v>5379.4542551345103</v>
      </c>
      <c r="J427" s="169"/>
      <c r="AA427" s="169"/>
      <c r="AF427" s="170"/>
    </row>
    <row r="428" spans="2:32" x14ac:dyDescent="0.25">
      <c r="B428" s="174">
        <v>41314.03</v>
      </c>
      <c r="C428">
        <v>45</v>
      </c>
      <c r="D428">
        <v>3500</v>
      </c>
      <c r="E428" s="103">
        <v>734.34676180919541</v>
      </c>
      <c r="F428">
        <v>38</v>
      </c>
      <c r="G428" t="s">
        <v>369</v>
      </c>
      <c r="H428" s="175">
        <v>40406.999557103773</v>
      </c>
      <c r="J428" s="169"/>
      <c r="AA428" s="169"/>
      <c r="AF428" s="170"/>
    </row>
    <row r="429" spans="2:32" x14ac:dyDescent="0.25">
      <c r="B429" s="174">
        <v>2837.82</v>
      </c>
      <c r="C429">
        <v>21</v>
      </c>
      <c r="D429">
        <v>1400</v>
      </c>
      <c r="E429" s="103">
        <v>83.827255168959837</v>
      </c>
      <c r="F429">
        <v>50</v>
      </c>
      <c r="G429" t="s">
        <v>369</v>
      </c>
      <c r="H429" s="175">
        <v>1645.5851997430718</v>
      </c>
      <c r="J429" s="169"/>
      <c r="AA429" s="169"/>
      <c r="AF429" s="170"/>
    </row>
    <row r="430" spans="2:32" x14ac:dyDescent="0.25">
      <c r="B430" s="174">
        <v>14959.5</v>
      </c>
      <c r="C430">
        <v>40</v>
      </c>
      <c r="D430">
        <v>5600</v>
      </c>
      <c r="E430" s="103">
        <v>743.90205694514759</v>
      </c>
      <c r="F430">
        <v>10</v>
      </c>
      <c r="G430" t="s">
        <v>369</v>
      </c>
      <c r="H430" s="175">
        <v>14262.344110432974</v>
      </c>
      <c r="J430" s="169"/>
      <c r="AA430" s="169"/>
      <c r="AF430" s="170"/>
    </row>
    <row r="431" spans="2:32" x14ac:dyDescent="0.25">
      <c r="B431" s="174">
        <v>14588.86</v>
      </c>
      <c r="C431">
        <v>30</v>
      </c>
      <c r="D431">
        <v>2800</v>
      </c>
      <c r="E431" s="103">
        <v>195.50072486555294</v>
      </c>
      <c r="F431">
        <v>50</v>
      </c>
      <c r="G431" t="s">
        <v>373</v>
      </c>
      <c r="H431" s="175">
        <v>13672.87053079635</v>
      </c>
      <c r="J431" s="169"/>
      <c r="AA431" s="169"/>
      <c r="AF431" s="170"/>
    </row>
    <row r="432" spans="2:32" x14ac:dyDescent="0.25">
      <c r="B432" s="174">
        <v>29737.99</v>
      </c>
      <c r="C432">
        <v>46</v>
      </c>
      <c r="D432">
        <v>1925</v>
      </c>
      <c r="E432" s="103">
        <v>328.28822589749888</v>
      </c>
      <c r="F432">
        <v>29</v>
      </c>
      <c r="G432" t="s">
        <v>369</v>
      </c>
      <c r="H432" s="175">
        <v>28797.738755762541</v>
      </c>
      <c r="J432" s="169"/>
      <c r="AA432" s="169"/>
      <c r="AF432" s="170"/>
    </row>
    <row r="433" spans="2:32" x14ac:dyDescent="0.25">
      <c r="B433" s="174">
        <v>5993.69</v>
      </c>
      <c r="C433">
        <v>36</v>
      </c>
      <c r="D433">
        <v>1050</v>
      </c>
      <c r="E433" s="103">
        <v>211.67734936804712</v>
      </c>
      <c r="F433">
        <v>49</v>
      </c>
      <c r="G433" t="s">
        <v>369</v>
      </c>
      <c r="H433" s="175">
        <v>5244.4273709254257</v>
      </c>
      <c r="J433" s="169"/>
      <c r="AA433" s="169"/>
      <c r="AF433" s="170"/>
    </row>
    <row r="434" spans="2:32" x14ac:dyDescent="0.25">
      <c r="B434" s="174">
        <v>3709.11</v>
      </c>
      <c r="C434">
        <v>31</v>
      </c>
      <c r="D434">
        <v>1050</v>
      </c>
      <c r="E434" s="103">
        <v>81.659738837604152</v>
      </c>
      <c r="F434">
        <v>34</v>
      </c>
      <c r="G434" t="s">
        <v>369</v>
      </c>
      <c r="H434" s="175">
        <v>2855.2472677571586</v>
      </c>
      <c r="J434" s="169"/>
      <c r="AA434" s="169"/>
      <c r="AF434" s="170"/>
    </row>
    <row r="435" spans="2:32" x14ac:dyDescent="0.25">
      <c r="B435" s="174">
        <v>2477.79</v>
      </c>
      <c r="C435">
        <v>32</v>
      </c>
      <c r="D435">
        <v>1050</v>
      </c>
      <c r="E435" s="103">
        <v>140.36173761357645</v>
      </c>
      <c r="F435">
        <v>33</v>
      </c>
      <c r="G435" t="s">
        <v>373</v>
      </c>
      <c r="H435" s="175">
        <v>2116.7118586182901</v>
      </c>
      <c r="J435" s="169"/>
      <c r="AA435" s="169"/>
      <c r="AF435" s="170"/>
    </row>
    <row r="436" spans="2:32" x14ac:dyDescent="0.25">
      <c r="B436" s="174">
        <v>8209.49</v>
      </c>
      <c r="C436">
        <v>44</v>
      </c>
      <c r="D436">
        <v>1050</v>
      </c>
      <c r="E436" s="103">
        <v>138.16426507669485</v>
      </c>
      <c r="F436">
        <v>16</v>
      </c>
      <c r="G436" t="s">
        <v>373</v>
      </c>
      <c r="H436" s="175">
        <v>7998.834706887681</v>
      </c>
      <c r="J436" s="169"/>
      <c r="AA436" s="169"/>
      <c r="AF436" s="170"/>
    </row>
    <row r="437" spans="2:32" x14ac:dyDescent="0.25">
      <c r="B437" s="174">
        <v>19693.34</v>
      </c>
      <c r="C437">
        <v>51</v>
      </c>
      <c r="D437">
        <v>1050</v>
      </c>
      <c r="E437" s="103">
        <v>284.11258509494951</v>
      </c>
      <c r="F437">
        <v>24</v>
      </c>
      <c r="G437" t="s">
        <v>369</v>
      </c>
      <c r="H437" s="175">
        <v>18758.400385808112</v>
      </c>
      <c r="J437" s="169"/>
      <c r="AA437" s="169"/>
      <c r="AF437" s="170"/>
    </row>
    <row r="438" spans="2:32" x14ac:dyDescent="0.25">
      <c r="B438" s="174">
        <v>16303.8</v>
      </c>
      <c r="C438">
        <v>32</v>
      </c>
      <c r="D438">
        <v>2800</v>
      </c>
      <c r="E438" s="103">
        <v>187.54435357857321</v>
      </c>
      <c r="F438">
        <v>48</v>
      </c>
      <c r="G438" t="s">
        <v>369</v>
      </c>
      <c r="H438" s="175">
        <v>15037.67352851804</v>
      </c>
      <c r="J438" s="169"/>
      <c r="AA438" s="169"/>
      <c r="AF438" s="170"/>
    </row>
    <row r="439" spans="2:32" x14ac:dyDescent="0.25">
      <c r="B439" s="174">
        <v>6053.17</v>
      </c>
      <c r="C439">
        <v>27</v>
      </c>
      <c r="D439">
        <v>2800</v>
      </c>
      <c r="E439" s="103">
        <v>266.2402959011003</v>
      </c>
      <c r="F439">
        <v>48</v>
      </c>
      <c r="G439" t="s">
        <v>369</v>
      </c>
      <c r="H439" s="175">
        <v>5161.8494633894397</v>
      </c>
      <c r="J439" s="169"/>
      <c r="AA439" s="169"/>
      <c r="AF439" s="170"/>
    </row>
    <row r="440" spans="2:32" x14ac:dyDescent="0.25">
      <c r="B440" s="174">
        <v>26164.9</v>
      </c>
      <c r="C440">
        <v>39</v>
      </c>
      <c r="D440">
        <v>6300</v>
      </c>
      <c r="E440" s="103">
        <v>647.01784568129062</v>
      </c>
      <c r="F440">
        <v>21</v>
      </c>
      <c r="G440" t="s">
        <v>369</v>
      </c>
      <c r="H440" s="175">
        <v>25320.106936748085</v>
      </c>
      <c r="J440" s="169"/>
      <c r="AA440" s="169"/>
      <c r="AF440" s="170"/>
    </row>
    <row r="441" spans="2:32" x14ac:dyDescent="0.25">
      <c r="B441" s="174">
        <v>13644.89</v>
      </c>
      <c r="C441">
        <v>48</v>
      </c>
      <c r="D441">
        <v>2100</v>
      </c>
      <c r="E441" s="103">
        <v>568.25575786827835</v>
      </c>
      <c r="F441">
        <v>12</v>
      </c>
      <c r="G441" t="s">
        <v>369</v>
      </c>
      <c r="H441" s="175">
        <v>12847.33121842991</v>
      </c>
      <c r="J441" s="169"/>
      <c r="AA441" s="169"/>
      <c r="AF441" s="170"/>
    </row>
    <row r="442" spans="2:32" x14ac:dyDescent="0.25">
      <c r="B442" s="174">
        <v>6256.17</v>
      </c>
      <c r="C442">
        <v>26</v>
      </c>
      <c r="D442">
        <v>2800</v>
      </c>
      <c r="E442" s="103">
        <v>179.96769481938469</v>
      </c>
      <c r="F442">
        <v>34</v>
      </c>
      <c r="G442" t="s">
        <v>369</v>
      </c>
      <c r="H442" s="175">
        <v>5307.5430253474169</v>
      </c>
      <c r="J442" s="169"/>
      <c r="AA442" s="169"/>
      <c r="AF442" s="170"/>
    </row>
    <row r="443" spans="2:32" x14ac:dyDescent="0.25">
      <c r="B443" s="174">
        <v>3717.96</v>
      </c>
      <c r="C443">
        <v>31</v>
      </c>
      <c r="D443">
        <v>1050</v>
      </c>
      <c r="E443" s="103">
        <v>74.236409420273688</v>
      </c>
      <c r="F443">
        <v>39</v>
      </c>
      <c r="G443" t="s">
        <v>369</v>
      </c>
      <c r="H443" s="175">
        <v>2692.6692359038816</v>
      </c>
      <c r="J443" s="169"/>
      <c r="AA443" s="169"/>
      <c r="AF443" s="170"/>
    </row>
    <row r="444" spans="2:32" x14ac:dyDescent="0.25">
      <c r="B444" s="174">
        <v>13183.4</v>
      </c>
      <c r="C444">
        <v>30</v>
      </c>
      <c r="D444">
        <v>2800</v>
      </c>
      <c r="E444" s="103">
        <v>288.41586002398236</v>
      </c>
      <c r="F444">
        <v>40</v>
      </c>
      <c r="G444" t="s">
        <v>373</v>
      </c>
      <c r="H444" s="175">
        <v>12672.98073847108</v>
      </c>
      <c r="J444" s="169"/>
      <c r="AA444" s="169"/>
      <c r="AF444" s="170"/>
    </row>
    <row r="445" spans="2:32" x14ac:dyDescent="0.25">
      <c r="B445" s="174">
        <v>6089.65</v>
      </c>
      <c r="C445">
        <v>23</v>
      </c>
      <c r="D445">
        <v>2800</v>
      </c>
      <c r="E445" s="103">
        <v>174.28469148108047</v>
      </c>
      <c r="F445">
        <v>47</v>
      </c>
      <c r="G445" t="s">
        <v>369</v>
      </c>
      <c r="H445" s="175">
        <v>4969.7990638798374</v>
      </c>
      <c r="J445" s="169"/>
      <c r="AA445" s="169"/>
      <c r="AF445" s="170"/>
    </row>
    <row r="446" spans="2:32" x14ac:dyDescent="0.25">
      <c r="B446" s="174">
        <v>5170.88</v>
      </c>
      <c r="C446">
        <v>26</v>
      </c>
      <c r="D446">
        <v>3500</v>
      </c>
      <c r="E446" s="103">
        <v>416.10237982289249</v>
      </c>
      <c r="F446">
        <v>50</v>
      </c>
      <c r="G446" t="s">
        <v>369</v>
      </c>
      <c r="H446" s="175">
        <v>4332.2431429481285</v>
      </c>
      <c r="J446" s="169"/>
      <c r="AA446" s="169"/>
      <c r="AF446" s="170"/>
    </row>
    <row r="447" spans="2:32" x14ac:dyDescent="0.25">
      <c r="B447" s="174">
        <v>38679.39</v>
      </c>
      <c r="C447">
        <v>46</v>
      </c>
      <c r="D447">
        <v>2800</v>
      </c>
      <c r="E447" s="103">
        <v>913.44393662648235</v>
      </c>
      <c r="F447">
        <v>24</v>
      </c>
      <c r="G447" t="s">
        <v>369</v>
      </c>
      <c r="H447" s="175">
        <v>37820.95989834128</v>
      </c>
      <c r="J447" s="169"/>
      <c r="AA447" s="169"/>
      <c r="AF447" s="170"/>
    </row>
    <row r="448" spans="2:32" x14ac:dyDescent="0.25">
      <c r="B448" s="174">
        <v>31918.62</v>
      </c>
      <c r="C448">
        <v>41</v>
      </c>
      <c r="D448">
        <v>2800</v>
      </c>
      <c r="E448" s="103">
        <v>318.81311486814889</v>
      </c>
      <c r="F448">
        <v>34</v>
      </c>
      <c r="G448" t="s">
        <v>369</v>
      </c>
      <c r="H448" s="175">
        <v>30996.757681784216</v>
      </c>
      <c r="J448" s="169"/>
      <c r="AA448" s="169"/>
      <c r="AF448" s="170"/>
    </row>
    <row r="449" spans="2:32" x14ac:dyDescent="0.25">
      <c r="B449" s="174">
        <v>20127.27</v>
      </c>
      <c r="C449">
        <v>34</v>
      </c>
      <c r="D449">
        <v>2800</v>
      </c>
      <c r="E449" s="103">
        <v>197.96274419001725</v>
      </c>
      <c r="F449">
        <v>50</v>
      </c>
      <c r="G449" t="s">
        <v>369</v>
      </c>
      <c r="H449" s="175">
        <v>18788.244781026668</v>
      </c>
      <c r="J449" s="169"/>
      <c r="AA449" s="169"/>
      <c r="AF449" s="170"/>
    </row>
    <row r="450" spans="2:32" x14ac:dyDescent="0.25">
      <c r="B450" s="174">
        <v>9471</v>
      </c>
      <c r="C450">
        <v>41</v>
      </c>
      <c r="D450">
        <v>1050</v>
      </c>
      <c r="E450" s="103">
        <v>207.24394975088526</v>
      </c>
      <c r="F450">
        <v>24</v>
      </c>
      <c r="G450" t="s">
        <v>369</v>
      </c>
      <c r="H450" s="175">
        <v>8716.3336796813292</v>
      </c>
      <c r="J450" s="169"/>
      <c r="AA450" s="169"/>
      <c r="AF450" s="170"/>
    </row>
    <row r="451" spans="2:32" x14ac:dyDescent="0.25">
      <c r="B451" s="174">
        <v>8322.9</v>
      </c>
      <c r="C451">
        <v>29</v>
      </c>
      <c r="D451">
        <v>4550</v>
      </c>
      <c r="E451" s="103">
        <v>518.05751058978763</v>
      </c>
      <c r="F451">
        <v>31</v>
      </c>
      <c r="G451" t="s">
        <v>369</v>
      </c>
      <c r="H451" s="175">
        <v>7614.8857664759626</v>
      </c>
      <c r="J451" s="169"/>
      <c r="AA451" s="169"/>
      <c r="AF451" s="170"/>
    </row>
    <row r="452" spans="2:32" x14ac:dyDescent="0.25">
      <c r="B452" s="174">
        <v>5370.21</v>
      </c>
      <c r="C452">
        <v>30</v>
      </c>
      <c r="D452">
        <v>1050</v>
      </c>
      <c r="E452" s="103">
        <v>68.198116736385131</v>
      </c>
      <c r="F452">
        <v>50</v>
      </c>
      <c r="G452" t="s">
        <v>369</v>
      </c>
      <c r="H452" s="175">
        <v>4112.0726608282266</v>
      </c>
      <c r="J452" s="169"/>
      <c r="AA452" s="169"/>
      <c r="AF452" s="170"/>
    </row>
    <row r="453" spans="2:32" x14ac:dyDescent="0.25">
      <c r="B453" s="174">
        <v>21629.439999999999</v>
      </c>
      <c r="C453">
        <v>40</v>
      </c>
      <c r="D453">
        <v>2800</v>
      </c>
      <c r="E453" s="103">
        <v>371.9510284725738</v>
      </c>
      <c r="F453">
        <v>35</v>
      </c>
      <c r="G453" t="s">
        <v>369</v>
      </c>
      <c r="H453" s="175">
        <v>20680.309411371989</v>
      </c>
      <c r="J453" s="169"/>
      <c r="AA453" s="169"/>
      <c r="AF453" s="170"/>
    </row>
    <row r="454" spans="2:32" x14ac:dyDescent="0.25">
      <c r="B454" s="174">
        <v>16110.52</v>
      </c>
      <c r="C454">
        <v>36</v>
      </c>
      <c r="D454">
        <v>2800</v>
      </c>
      <c r="E454" s="103">
        <v>251.95124896394205</v>
      </c>
      <c r="F454">
        <v>49</v>
      </c>
      <c r="G454" t="s">
        <v>373</v>
      </c>
      <c r="H454" s="175">
        <v>15352.550114335194</v>
      </c>
      <c r="J454" s="169"/>
      <c r="AA454" s="169"/>
      <c r="AF454" s="170"/>
    </row>
    <row r="455" spans="2:32" x14ac:dyDescent="0.25">
      <c r="B455" s="174">
        <v>7100.24</v>
      </c>
      <c r="C455">
        <v>26</v>
      </c>
      <c r="D455">
        <v>2800</v>
      </c>
      <c r="E455" s="103">
        <v>179.96769481938469</v>
      </c>
      <c r="F455">
        <v>44</v>
      </c>
      <c r="G455" t="s">
        <v>369</v>
      </c>
      <c r="H455" s="175">
        <v>6009.0299743642463</v>
      </c>
      <c r="J455" s="169"/>
      <c r="AA455" s="169"/>
      <c r="AF455" s="170"/>
    </row>
    <row r="456" spans="2:32" x14ac:dyDescent="0.25">
      <c r="B456" s="174">
        <v>12557.89</v>
      </c>
      <c r="C456">
        <v>35</v>
      </c>
      <c r="D456">
        <v>2800</v>
      </c>
      <c r="E456" s="103">
        <v>237.74415492008632</v>
      </c>
      <c r="F456">
        <v>35</v>
      </c>
      <c r="G456" t="s">
        <v>369</v>
      </c>
      <c r="H456" s="175">
        <v>11576.424426916352</v>
      </c>
      <c r="J456" s="169"/>
      <c r="AA456" s="169"/>
      <c r="AF456" s="170"/>
    </row>
    <row r="457" spans="2:32" x14ac:dyDescent="0.25">
      <c r="B457" s="174">
        <v>4434.45</v>
      </c>
      <c r="C457">
        <v>34</v>
      </c>
      <c r="D457">
        <v>1050</v>
      </c>
      <c r="E457" s="103">
        <v>84.181525788936767</v>
      </c>
      <c r="F457">
        <v>36</v>
      </c>
      <c r="G457" t="s">
        <v>369</v>
      </c>
      <c r="H457" s="175">
        <v>3506.8979175552354</v>
      </c>
      <c r="J457" s="169"/>
      <c r="AA457" s="169"/>
      <c r="AF457" s="170"/>
    </row>
    <row r="458" spans="2:32" x14ac:dyDescent="0.25">
      <c r="B458" s="174">
        <v>4053.37</v>
      </c>
      <c r="C458">
        <v>22</v>
      </c>
      <c r="D458">
        <v>1925</v>
      </c>
      <c r="E458" s="103">
        <v>117.86719189070031</v>
      </c>
      <c r="F458">
        <v>50</v>
      </c>
      <c r="G458" t="s">
        <v>369</v>
      </c>
      <c r="H458" s="175">
        <v>2869.1604954125323</v>
      </c>
      <c r="J458" s="169"/>
      <c r="AA458" s="169"/>
      <c r="AF458" s="170"/>
    </row>
    <row r="459" spans="2:32" x14ac:dyDescent="0.25">
      <c r="B459" s="174">
        <v>4919.18</v>
      </c>
      <c r="C459">
        <v>29</v>
      </c>
      <c r="D459">
        <v>1750</v>
      </c>
      <c r="E459" s="103">
        <v>125.41211229209794</v>
      </c>
      <c r="F459">
        <v>41</v>
      </c>
      <c r="G459" t="s">
        <v>369</v>
      </c>
      <c r="H459" s="175">
        <v>3905.9254276953734</v>
      </c>
      <c r="J459" s="169"/>
      <c r="AA459" s="169"/>
      <c r="AF459" s="170"/>
    </row>
    <row r="460" spans="2:32" x14ac:dyDescent="0.25">
      <c r="B460" s="174">
        <v>7657.49</v>
      </c>
      <c r="C460">
        <v>26</v>
      </c>
      <c r="D460">
        <v>2800</v>
      </c>
      <c r="E460" s="103">
        <v>197.96377969831761</v>
      </c>
      <c r="F460">
        <v>44</v>
      </c>
      <c r="G460" t="s">
        <v>369</v>
      </c>
      <c r="H460" s="175">
        <v>6654.2513780552608</v>
      </c>
      <c r="J460" s="169"/>
      <c r="AA460" s="169"/>
      <c r="AF460" s="170"/>
    </row>
    <row r="461" spans="2:32" x14ac:dyDescent="0.25">
      <c r="B461" s="174">
        <v>6126.91</v>
      </c>
      <c r="C461">
        <v>24</v>
      </c>
      <c r="D461">
        <v>2945.4785499999998</v>
      </c>
      <c r="E461" s="103">
        <v>185.33269065902329</v>
      </c>
      <c r="F461">
        <v>36</v>
      </c>
      <c r="G461" t="s">
        <v>373</v>
      </c>
      <c r="H461" s="175">
        <v>5310.454692160296</v>
      </c>
      <c r="J461" s="169"/>
      <c r="AA461" s="169"/>
      <c r="AF461" s="170"/>
    </row>
    <row r="462" spans="2:32" x14ac:dyDescent="0.25">
      <c r="B462" s="174">
        <v>3250.29</v>
      </c>
      <c r="C462">
        <v>23</v>
      </c>
      <c r="D462">
        <v>1050</v>
      </c>
      <c r="E462" s="103">
        <v>61.094361959400487</v>
      </c>
      <c r="F462">
        <v>50</v>
      </c>
      <c r="G462" t="s">
        <v>373</v>
      </c>
      <c r="H462" s="175">
        <v>2146.9391843719241</v>
      </c>
      <c r="J462" s="169"/>
      <c r="AA462" s="169"/>
      <c r="AF462" s="170"/>
    </row>
    <row r="463" spans="2:32" x14ac:dyDescent="0.25">
      <c r="B463" s="174">
        <v>15683.27</v>
      </c>
      <c r="C463">
        <v>31</v>
      </c>
      <c r="D463">
        <v>4600.8549999999996</v>
      </c>
      <c r="E463" s="103">
        <v>335.27515798271423</v>
      </c>
      <c r="F463">
        <v>44</v>
      </c>
      <c r="G463" t="s">
        <v>369</v>
      </c>
      <c r="H463" s="175">
        <v>14555.447098623092</v>
      </c>
      <c r="J463" s="169"/>
      <c r="AA463" s="169"/>
      <c r="AF463" s="170"/>
    </row>
    <row r="464" spans="2:32" x14ac:dyDescent="0.25">
      <c r="B464" s="174">
        <v>15431.95</v>
      </c>
      <c r="C464">
        <v>31</v>
      </c>
      <c r="D464">
        <v>2800</v>
      </c>
      <c r="E464" s="103">
        <v>184.70302822269048</v>
      </c>
      <c r="F464">
        <v>49</v>
      </c>
      <c r="G464" t="s">
        <v>369</v>
      </c>
      <c r="H464" s="175">
        <v>14139.282292680395</v>
      </c>
      <c r="J464" s="169"/>
      <c r="AA464" s="169"/>
      <c r="AF464" s="170"/>
    </row>
    <row r="465" spans="2:32" x14ac:dyDescent="0.25">
      <c r="B465" s="174">
        <v>12671.1</v>
      </c>
      <c r="C465">
        <v>29</v>
      </c>
      <c r="D465">
        <v>4550</v>
      </c>
      <c r="E465" s="103">
        <v>353.96689637582779</v>
      </c>
      <c r="F465">
        <v>46</v>
      </c>
      <c r="G465" t="s">
        <v>369</v>
      </c>
      <c r="H465" s="175">
        <v>11543.784653589682</v>
      </c>
      <c r="J465" s="169"/>
      <c r="AA465" s="169"/>
      <c r="AF465" s="170"/>
    </row>
    <row r="466" spans="2:32" x14ac:dyDescent="0.25">
      <c r="B466" s="174">
        <v>7070.29</v>
      </c>
      <c r="C466">
        <v>24</v>
      </c>
      <c r="D466">
        <v>2800</v>
      </c>
      <c r="E466" s="103">
        <v>193.79626876947799</v>
      </c>
      <c r="F466">
        <v>46</v>
      </c>
      <c r="G466" t="s">
        <v>369</v>
      </c>
      <c r="H466" s="175">
        <v>5983.4763963493842</v>
      </c>
      <c r="J466" s="169"/>
      <c r="AA466" s="169"/>
      <c r="AF466" s="170"/>
    </row>
    <row r="467" spans="2:32" x14ac:dyDescent="0.25">
      <c r="B467" s="174">
        <v>1623.33</v>
      </c>
      <c r="C467">
        <v>29</v>
      </c>
      <c r="D467">
        <v>175</v>
      </c>
      <c r="E467" s="103">
        <v>20.695622979940993</v>
      </c>
      <c r="F467">
        <v>50</v>
      </c>
      <c r="G467" t="s">
        <v>373</v>
      </c>
      <c r="H467" s="175">
        <v>1013.5154923362252</v>
      </c>
      <c r="J467" s="169"/>
      <c r="AA467" s="169"/>
      <c r="AF467" s="170"/>
    </row>
    <row r="468" spans="2:32" x14ac:dyDescent="0.25">
      <c r="B468" s="174">
        <v>4872.3100000000004</v>
      </c>
      <c r="C468">
        <v>25</v>
      </c>
      <c r="D468">
        <v>1925</v>
      </c>
      <c r="E468" s="103">
        <v>122.42543477586636</v>
      </c>
      <c r="F468">
        <v>50</v>
      </c>
      <c r="G468" t="s">
        <v>373</v>
      </c>
      <c r="H468" s="175">
        <v>3871.8877243451234</v>
      </c>
      <c r="J468" s="169"/>
      <c r="AA468" s="169"/>
      <c r="AF468" s="170"/>
    </row>
    <row r="469" spans="2:32" x14ac:dyDescent="0.25">
      <c r="B469" s="174">
        <v>36847.78</v>
      </c>
      <c r="C469">
        <v>53</v>
      </c>
      <c r="D469">
        <v>1400</v>
      </c>
      <c r="E469" s="103">
        <v>469.24003664544784</v>
      </c>
      <c r="F469">
        <v>32</v>
      </c>
      <c r="G469" t="s">
        <v>373</v>
      </c>
      <c r="H469" s="175">
        <v>36622.354481976668</v>
      </c>
      <c r="J469" s="169"/>
      <c r="AA469" s="169"/>
      <c r="AF469" s="170"/>
    </row>
    <row r="470" spans="2:32" x14ac:dyDescent="0.25">
      <c r="B470" s="174">
        <v>14496.14</v>
      </c>
      <c r="C470">
        <v>32</v>
      </c>
      <c r="D470">
        <v>2800</v>
      </c>
      <c r="E470" s="103">
        <v>187.54435357857321</v>
      </c>
      <c r="F470">
        <v>38</v>
      </c>
      <c r="G470" t="s">
        <v>369</v>
      </c>
      <c r="H470" s="175">
        <v>13372.138168864547</v>
      </c>
      <c r="J470" s="169"/>
      <c r="AA470" s="169"/>
      <c r="AF470" s="170"/>
    </row>
    <row r="471" spans="2:32" x14ac:dyDescent="0.25">
      <c r="B471" s="174">
        <v>5865.29</v>
      </c>
      <c r="C471">
        <v>31</v>
      </c>
      <c r="D471">
        <v>1050</v>
      </c>
      <c r="E471" s="103">
        <v>69.263635583508943</v>
      </c>
      <c r="F471">
        <v>49</v>
      </c>
      <c r="G471" t="s">
        <v>369</v>
      </c>
      <c r="H471" s="175">
        <v>4611.3868517424407</v>
      </c>
      <c r="J471" s="169"/>
      <c r="AA471" s="169"/>
      <c r="AF471" s="170"/>
    </row>
    <row r="472" spans="2:32" x14ac:dyDescent="0.25">
      <c r="B472" s="174">
        <v>6457.16</v>
      </c>
      <c r="C472">
        <v>36</v>
      </c>
      <c r="D472">
        <v>1050</v>
      </c>
      <c r="E472" s="103">
        <v>101.56747722425214</v>
      </c>
      <c r="F472">
        <v>49</v>
      </c>
      <c r="G472" t="s">
        <v>369</v>
      </c>
      <c r="H472" s="175">
        <v>5379.4542551345103</v>
      </c>
      <c r="J472" s="169"/>
      <c r="AA472" s="169"/>
      <c r="AF472" s="170"/>
    </row>
    <row r="473" spans="2:32" x14ac:dyDescent="0.25">
      <c r="B473" s="174">
        <v>3409.35</v>
      </c>
      <c r="C473">
        <v>25</v>
      </c>
      <c r="D473">
        <v>1050</v>
      </c>
      <c r="E473" s="103">
        <v>64.291113233361159</v>
      </c>
      <c r="F473">
        <v>45</v>
      </c>
      <c r="G473" t="s">
        <v>369</v>
      </c>
      <c r="H473" s="175">
        <v>2304.232283453086</v>
      </c>
      <c r="J473" s="169"/>
      <c r="AA473" s="169"/>
      <c r="AF473" s="170"/>
    </row>
    <row r="474" spans="2:32" x14ac:dyDescent="0.25">
      <c r="B474" s="174">
        <v>10180.57</v>
      </c>
      <c r="C474">
        <v>29</v>
      </c>
      <c r="D474">
        <v>2800</v>
      </c>
      <c r="E474" s="103">
        <v>206.2987353742366</v>
      </c>
      <c r="F474">
        <v>50</v>
      </c>
      <c r="G474" t="s">
        <v>369</v>
      </c>
      <c r="H474" s="175">
        <v>9007.0724524246107</v>
      </c>
      <c r="J474" s="169"/>
      <c r="AA474" s="169"/>
      <c r="AF474" s="170"/>
    </row>
    <row r="475" spans="2:32" x14ac:dyDescent="0.25">
      <c r="B475" s="174">
        <v>27651.51</v>
      </c>
      <c r="C475">
        <v>47</v>
      </c>
      <c r="D475">
        <v>2800</v>
      </c>
      <c r="E475" s="103">
        <v>679.07596021398774</v>
      </c>
      <c r="F475">
        <v>23</v>
      </c>
      <c r="G475" t="s">
        <v>369</v>
      </c>
      <c r="H475" s="175">
        <v>26711.771732680252</v>
      </c>
      <c r="J475" s="169"/>
      <c r="AA475" s="169"/>
      <c r="AF475" s="170"/>
    </row>
    <row r="476" spans="2:32" x14ac:dyDescent="0.25">
      <c r="B476" s="174">
        <v>14099.49</v>
      </c>
      <c r="C476">
        <v>38</v>
      </c>
      <c r="D476">
        <v>1400</v>
      </c>
      <c r="E476" s="103">
        <v>377.56770410096379</v>
      </c>
      <c r="F476">
        <v>37</v>
      </c>
      <c r="G476" t="s">
        <v>369</v>
      </c>
      <c r="H476" s="175">
        <v>13448.686748094777</v>
      </c>
      <c r="J476" s="169"/>
      <c r="AA476" s="169"/>
      <c r="AF476" s="170"/>
    </row>
    <row r="477" spans="2:32" x14ac:dyDescent="0.25">
      <c r="B477" s="174">
        <v>2705.53</v>
      </c>
      <c r="C477">
        <v>29</v>
      </c>
      <c r="D477">
        <v>1050</v>
      </c>
      <c r="E477" s="103">
        <v>119.55173321302793</v>
      </c>
      <c r="F477">
        <v>50</v>
      </c>
      <c r="G477" t="s">
        <v>369</v>
      </c>
      <c r="H477" s="175">
        <v>1817.2529280878152</v>
      </c>
      <c r="J477" s="169"/>
      <c r="AA477" s="169"/>
      <c r="AF477" s="170"/>
    </row>
    <row r="478" spans="2:32" x14ac:dyDescent="0.25">
      <c r="B478" s="174">
        <v>2101.4899999999998</v>
      </c>
      <c r="C478">
        <v>33</v>
      </c>
      <c r="D478">
        <v>175</v>
      </c>
      <c r="E478" s="103">
        <v>22.111433596534702</v>
      </c>
      <c r="F478">
        <v>50</v>
      </c>
      <c r="G478" t="s">
        <v>369</v>
      </c>
      <c r="H478" s="175">
        <v>1282.1354691724553</v>
      </c>
      <c r="J478" s="169"/>
      <c r="AA478" s="169"/>
      <c r="AF478" s="170"/>
    </row>
    <row r="479" spans="2:32" x14ac:dyDescent="0.25">
      <c r="B479" s="174">
        <v>15924.36</v>
      </c>
      <c r="C479">
        <v>33</v>
      </c>
      <c r="D479">
        <v>2800</v>
      </c>
      <c r="E479" s="103">
        <v>421.72864641127978</v>
      </c>
      <c r="F479">
        <v>50</v>
      </c>
      <c r="G479" t="s">
        <v>373</v>
      </c>
      <c r="H479" s="175">
        <v>15415.524070645328</v>
      </c>
      <c r="J479" s="169"/>
      <c r="AA479" s="169"/>
      <c r="AF479" s="170"/>
    </row>
    <row r="480" spans="2:32" x14ac:dyDescent="0.25">
      <c r="B480" s="174">
        <v>10942.96</v>
      </c>
      <c r="C480">
        <v>48</v>
      </c>
      <c r="D480">
        <v>1050</v>
      </c>
      <c r="E480" s="103">
        <v>284.12787893413918</v>
      </c>
      <c r="F480">
        <v>22</v>
      </c>
      <c r="G480" t="s">
        <v>373</v>
      </c>
      <c r="H480" s="175">
        <v>10810.014230416695</v>
      </c>
      <c r="J480" s="169"/>
      <c r="AA480" s="169"/>
      <c r="AF480" s="170"/>
    </row>
    <row r="481" spans="2:32" x14ac:dyDescent="0.25">
      <c r="B481" s="174">
        <v>10097.48</v>
      </c>
      <c r="C481">
        <v>33</v>
      </c>
      <c r="D481">
        <v>2800</v>
      </c>
      <c r="E481" s="103">
        <v>214.06541420014958</v>
      </c>
      <c r="F481">
        <v>32</v>
      </c>
      <c r="G481" t="s">
        <v>369</v>
      </c>
      <c r="H481" s="175">
        <v>9162.9027940246033</v>
      </c>
      <c r="J481" s="169"/>
      <c r="AA481" s="169"/>
      <c r="AF481" s="170"/>
    </row>
    <row r="482" spans="2:32" x14ac:dyDescent="0.25">
      <c r="B482" s="174">
        <v>15086.23</v>
      </c>
      <c r="C482">
        <v>47</v>
      </c>
      <c r="D482">
        <v>1050</v>
      </c>
      <c r="E482" s="103">
        <v>492.04926597429306</v>
      </c>
      <c r="F482">
        <v>23</v>
      </c>
      <c r="G482" t="s">
        <v>369</v>
      </c>
      <c r="H482" s="175">
        <v>14315.405431105575</v>
      </c>
      <c r="J482" s="169"/>
      <c r="AA482" s="169"/>
      <c r="AF482" s="170"/>
    </row>
    <row r="483" spans="2:32" x14ac:dyDescent="0.25">
      <c r="B483" s="174">
        <v>3203.07</v>
      </c>
      <c r="C483">
        <v>31</v>
      </c>
      <c r="D483">
        <v>1050</v>
      </c>
      <c r="E483" s="103">
        <v>74.236409420273688</v>
      </c>
      <c r="F483">
        <v>29</v>
      </c>
      <c r="G483" t="s">
        <v>373</v>
      </c>
      <c r="H483" s="175">
        <v>2596.8340392159625</v>
      </c>
      <c r="J483" s="169"/>
      <c r="AA483" s="169"/>
      <c r="AF483" s="170"/>
    </row>
    <row r="484" spans="2:32" x14ac:dyDescent="0.25">
      <c r="B484" s="174">
        <v>2969.43</v>
      </c>
      <c r="C484">
        <v>27</v>
      </c>
      <c r="D484">
        <v>1050</v>
      </c>
      <c r="E484" s="103">
        <v>68.198256023348691</v>
      </c>
      <c r="F484">
        <v>48</v>
      </c>
      <c r="G484" t="s">
        <v>369</v>
      </c>
      <c r="H484" s="175">
        <v>1823.5067971855642</v>
      </c>
      <c r="J484" s="169"/>
      <c r="AA484" s="169"/>
      <c r="AF484" s="170"/>
    </row>
    <row r="485" spans="2:32" x14ac:dyDescent="0.25">
      <c r="B485" s="174">
        <v>7253.53</v>
      </c>
      <c r="C485">
        <v>38</v>
      </c>
      <c r="D485">
        <v>1050</v>
      </c>
      <c r="E485" s="103">
        <v>89.153169146161247</v>
      </c>
      <c r="F485">
        <v>27</v>
      </c>
      <c r="G485" t="s">
        <v>369</v>
      </c>
      <c r="H485" s="175">
        <v>6364.4254975065833</v>
      </c>
      <c r="J485" s="169"/>
      <c r="AA485" s="169"/>
      <c r="AF485" s="170"/>
    </row>
    <row r="486" spans="2:32" x14ac:dyDescent="0.25">
      <c r="B486" s="174">
        <v>7450.56</v>
      </c>
      <c r="C486">
        <v>26</v>
      </c>
      <c r="D486">
        <v>2800</v>
      </c>
      <c r="E486" s="103">
        <v>179.96769481938469</v>
      </c>
      <c r="F486">
        <v>49</v>
      </c>
      <c r="G486" t="s">
        <v>369</v>
      </c>
      <c r="H486" s="175">
        <v>6250.230803011078</v>
      </c>
      <c r="J486" s="169"/>
      <c r="AA486" s="169"/>
      <c r="AF486" s="170"/>
    </row>
    <row r="487" spans="2:32" x14ac:dyDescent="0.25">
      <c r="B487" s="174">
        <v>3384.23</v>
      </c>
      <c r="C487">
        <v>30</v>
      </c>
      <c r="D487">
        <v>1050</v>
      </c>
      <c r="E487" s="103">
        <v>81.689116433114108</v>
      </c>
      <c r="F487">
        <v>45</v>
      </c>
      <c r="G487" t="s">
        <v>369</v>
      </c>
      <c r="H487" s="175">
        <v>2311.9334152073889</v>
      </c>
      <c r="J487" s="169"/>
      <c r="AA487" s="169"/>
      <c r="AF487" s="170"/>
    </row>
    <row r="488" spans="2:32" x14ac:dyDescent="0.25">
      <c r="B488" s="174">
        <v>13182.59</v>
      </c>
      <c r="C488">
        <v>39</v>
      </c>
      <c r="D488">
        <v>1050</v>
      </c>
      <c r="E488" s="103">
        <v>234.41154276619895</v>
      </c>
      <c r="F488">
        <v>36</v>
      </c>
      <c r="G488" t="s">
        <v>369</v>
      </c>
      <c r="H488" s="175">
        <v>12472.600397877033</v>
      </c>
      <c r="J488" s="169"/>
      <c r="AA488" s="169"/>
      <c r="AF488" s="170"/>
    </row>
    <row r="489" spans="2:32" x14ac:dyDescent="0.25">
      <c r="B489" s="174">
        <v>21629.01</v>
      </c>
      <c r="C489">
        <v>40</v>
      </c>
      <c r="D489">
        <v>2800</v>
      </c>
      <c r="E489" s="103">
        <v>371.9510284725738</v>
      </c>
      <c r="F489">
        <v>35</v>
      </c>
      <c r="G489" t="s">
        <v>369</v>
      </c>
      <c r="H489" s="175">
        <v>20680.309411371989</v>
      </c>
      <c r="J489" s="169"/>
      <c r="AA489" s="169"/>
      <c r="AF489" s="170"/>
    </row>
    <row r="490" spans="2:32" x14ac:dyDescent="0.25">
      <c r="B490" s="174">
        <v>4716.34</v>
      </c>
      <c r="C490">
        <v>29</v>
      </c>
      <c r="D490">
        <v>1925</v>
      </c>
      <c r="E490" s="103">
        <v>178.15552400372789</v>
      </c>
      <c r="F490">
        <v>31</v>
      </c>
      <c r="G490" t="s">
        <v>369</v>
      </c>
      <c r="H490" s="175">
        <v>3966.5028498956881</v>
      </c>
      <c r="J490" s="169"/>
      <c r="AA490" s="169"/>
      <c r="AF490" s="170"/>
    </row>
    <row r="491" spans="2:32" x14ac:dyDescent="0.25">
      <c r="B491" s="174">
        <v>17138.669999999998</v>
      </c>
      <c r="C491">
        <v>37</v>
      </c>
      <c r="D491">
        <v>2800</v>
      </c>
      <c r="E491" s="103">
        <v>269.94687888385107</v>
      </c>
      <c r="F491">
        <v>48</v>
      </c>
      <c r="G491" t="s">
        <v>369</v>
      </c>
      <c r="H491" s="175">
        <v>15989.149489057127</v>
      </c>
      <c r="J491" s="169"/>
      <c r="AA491" s="169"/>
      <c r="AF491" s="170"/>
    </row>
    <row r="492" spans="2:32" x14ac:dyDescent="0.25">
      <c r="B492" s="174">
        <v>9858.3799999999992</v>
      </c>
      <c r="C492">
        <v>35</v>
      </c>
      <c r="D492">
        <v>1750</v>
      </c>
      <c r="E492" s="103">
        <v>163.44835956047638</v>
      </c>
      <c r="F492">
        <v>45</v>
      </c>
      <c r="G492" t="s">
        <v>369</v>
      </c>
      <c r="H492" s="175">
        <v>8810.4693108860738</v>
      </c>
      <c r="J492" s="169"/>
      <c r="AA492" s="169"/>
      <c r="AF492" s="170"/>
    </row>
    <row r="493" spans="2:32" x14ac:dyDescent="0.25">
      <c r="B493" s="174">
        <v>39326.839999999997</v>
      </c>
      <c r="C493">
        <v>55</v>
      </c>
      <c r="D493">
        <v>1750</v>
      </c>
      <c r="E493" s="103">
        <v>713.77223937767917</v>
      </c>
      <c r="F493">
        <v>20</v>
      </c>
      <c r="G493" t="s">
        <v>369</v>
      </c>
      <c r="H493" s="175">
        <v>38255.478985212678</v>
      </c>
      <c r="J493" s="169"/>
      <c r="AA493" s="169"/>
      <c r="AF493" s="170"/>
    </row>
    <row r="494" spans="2:32" x14ac:dyDescent="0.25">
      <c r="B494" s="174">
        <v>6963.52</v>
      </c>
      <c r="C494">
        <v>37</v>
      </c>
      <c r="D494">
        <v>1134.5617500000001</v>
      </c>
      <c r="E494" s="103">
        <v>120.32028440450242</v>
      </c>
      <c r="F494">
        <v>38</v>
      </c>
      <c r="G494" t="s">
        <v>369</v>
      </c>
      <c r="H494" s="175">
        <v>6048.5882389456983</v>
      </c>
      <c r="J494" s="169"/>
      <c r="AA494" s="169"/>
      <c r="AF494" s="170"/>
    </row>
    <row r="495" spans="2:32" x14ac:dyDescent="0.25">
      <c r="B495" s="174">
        <v>5169.6400000000003</v>
      </c>
      <c r="C495">
        <v>30</v>
      </c>
      <c r="D495">
        <v>1050</v>
      </c>
      <c r="E495" s="103">
        <v>68.198116736385131</v>
      </c>
      <c r="F495">
        <v>45</v>
      </c>
      <c r="G495" t="s">
        <v>373</v>
      </c>
      <c r="H495" s="175">
        <v>4238.3941799127624</v>
      </c>
      <c r="J495" s="169"/>
      <c r="AA495" s="169"/>
      <c r="AF495" s="170"/>
    </row>
    <row r="496" spans="2:32" x14ac:dyDescent="0.25">
      <c r="B496" s="174">
        <v>21708.400000000001</v>
      </c>
      <c r="C496">
        <v>56</v>
      </c>
      <c r="D496">
        <v>1050</v>
      </c>
      <c r="E496" s="103">
        <v>599.41274202203704</v>
      </c>
      <c r="F496">
        <v>24</v>
      </c>
      <c r="G496" t="s">
        <v>369</v>
      </c>
      <c r="H496" s="175">
        <v>20671.898096701367</v>
      </c>
      <c r="J496" s="169"/>
      <c r="AA496" s="169"/>
      <c r="AF496" s="170"/>
    </row>
    <row r="497" spans="2:32" x14ac:dyDescent="0.25">
      <c r="B497" s="174">
        <v>7877.33</v>
      </c>
      <c r="C497">
        <v>36</v>
      </c>
      <c r="D497">
        <v>1050</v>
      </c>
      <c r="E497" s="103">
        <v>80.273941164263491</v>
      </c>
      <c r="F497">
        <v>39</v>
      </c>
      <c r="G497" t="s">
        <v>373</v>
      </c>
      <c r="H497" s="175">
        <v>7190.0071806799488</v>
      </c>
      <c r="J497" s="169"/>
      <c r="AA497" s="169"/>
      <c r="AF497" s="170"/>
    </row>
    <row r="498" spans="2:32" x14ac:dyDescent="0.25">
      <c r="B498" s="174">
        <v>5808.65</v>
      </c>
      <c r="C498">
        <v>33</v>
      </c>
      <c r="D498">
        <v>1750</v>
      </c>
      <c r="E498" s="103">
        <v>133.79088387509347</v>
      </c>
      <c r="F498">
        <v>27</v>
      </c>
      <c r="G498" t="s">
        <v>369</v>
      </c>
      <c r="H498" s="175">
        <v>4955.725586285007</v>
      </c>
      <c r="J498" s="169"/>
      <c r="AA498" s="169"/>
      <c r="AF498" s="170"/>
    </row>
    <row r="499" spans="2:32" x14ac:dyDescent="0.25">
      <c r="B499" s="174">
        <v>4273.32</v>
      </c>
      <c r="C499">
        <v>33</v>
      </c>
      <c r="D499">
        <v>1050</v>
      </c>
      <c r="E499" s="103">
        <v>80.274530325056091</v>
      </c>
      <c r="F499">
        <v>37</v>
      </c>
      <c r="G499" t="s">
        <v>369</v>
      </c>
      <c r="H499" s="175">
        <v>3263.1068657044179</v>
      </c>
      <c r="J499" s="169"/>
      <c r="AA499" s="169"/>
      <c r="AF499" s="170"/>
    </row>
    <row r="500" spans="2:32" x14ac:dyDescent="0.25">
      <c r="B500" s="174">
        <v>2550.38</v>
      </c>
      <c r="C500">
        <v>23</v>
      </c>
      <c r="D500">
        <v>1050</v>
      </c>
      <c r="E500" s="103">
        <v>108.65552098199025</v>
      </c>
      <c r="F500">
        <v>50</v>
      </c>
      <c r="G500" t="s">
        <v>373</v>
      </c>
      <c r="H500" s="175">
        <v>1867.7000790460197</v>
      </c>
      <c r="J500" s="169"/>
      <c r="AA500" s="169"/>
      <c r="AF500" s="170"/>
    </row>
    <row r="501" spans="2:32" x14ac:dyDescent="0.25">
      <c r="B501" s="174">
        <v>23784.959999999999</v>
      </c>
      <c r="C501">
        <v>41</v>
      </c>
      <c r="D501">
        <v>3500</v>
      </c>
      <c r="E501" s="103">
        <v>460.5584599338062</v>
      </c>
      <c r="F501">
        <v>29</v>
      </c>
      <c r="G501" t="s">
        <v>369</v>
      </c>
      <c r="H501" s="175">
        <v>22856.571660771642</v>
      </c>
      <c r="J501" s="169"/>
      <c r="AA501" s="169"/>
      <c r="AF501" s="170"/>
    </row>
    <row r="502" spans="2:32" x14ac:dyDescent="0.25">
      <c r="B502" s="174">
        <v>16525.060000000001</v>
      </c>
      <c r="C502">
        <v>39</v>
      </c>
      <c r="D502">
        <v>2800</v>
      </c>
      <c r="E502" s="103">
        <v>343.82219046271712</v>
      </c>
      <c r="F502">
        <v>26</v>
      </c>
      <c r="G502" t="s">
        <v>373</v>
      </c>
      <c r="H502" s="175">
        <v>16210.534833191856</v>
      </c>
      <c r="J502" s="169"/>
      <c r="AA502" s="169"/>
      <c r="AF502" s="170"/>
    </row>
    <row r="503" spans="2:32" x14ac:dyDescent="0.25">
      <c r="B503" s="174">
        <v>8954.65</v>
      </c>
      <c r="C503">
        <v>32</v>
      </c>
      <c r="D503">
        <v>2800</v>
      </c>
      <c r="E503" s="103">
        <v>268.8135639552857</v>
      </c>
      <c r="F503">
        <v>43</v>
      </c>
      <c r="G503" t="s">
        <v>373</v>
      </c>
      <c r="H503" s="175">
        <v>8366.372284775869</v>
      </c>
      <c r="J503" s="169"/>
      <c r="AA503" s="169"/>
      <c r="AF503" s="170"/>
    </row>
    <row r="504" spans="2:32" x14ac:dyDescent="0.25">
      <c r="B504" s="174">
        <v>8095.66</v>
      </c>
      <c r="C504">
        <v>29</v>
      </c>
      <c r="D504">
        <v>2800</v>
      </c>
      <c r="E504" s="103">
        <v>206.2987353742366</v>
      </c>
      <c r="F504">
        <v>31</v>
      </c>
      <c r="G504" t="s">
        <v>373</v>
      </c>
      <c r="H504" s="175">
        <v>7486.4431101850205</v>
      </c>
      <c r="J504" s="169"/>
      <c r="AA504" s="169"/>
      <c r="AF504" s="170"/>
    </row>
    <row r="505" spans="2:32" x14ac:dyDescent="0.25">
      <c r="B505" s="174">
        <v>25366.81</v>
      </c>
      <c r="C505">
        <v>37</v>
      </c>
      <c r="D505">
        <v>2800</v>
      </c>
      <c r="E505" s="103">
        <v>224.4821413876235</v>
      </c>
      <c r="F505">
        <v>48</v>
      </c>
      <c r="G505" t="s">
        <v>369</v>
      </c>
      <c r="H505" s="175">
        <v>24149.905167766145</v>
      </c>
      <c r="J505" s="169"/>
      <c r="AA505" s="169"/>
      <c r="AF505" s="170"/>
    </row>
    <row r="506" spans="2:32" x14ac:dyDescent="0.25">
      <c r="B506" s="174">
        <v>9851.73</v>
      </c>
      <c r="C506">
        <v>27</v>
      </c>
      <c r="D506">
        <v>2800</v>
      </c>
      <c r="E506" s="103">
        <v>229.35648234205658</v>
      </c>
      <c r="F506">
        <v>48</v>
      </c>
      <c r="G506" t="s">
        <v>373</v>
      </c>
      <c r="H506" s="175">
        <v>9089.4235296871011</v>
      </c>
      <c r="J506" s="169"/>
      <c r="AA506" s="169"/>
      <c r="AF506" s="170"/>
    </row>
    <row r="507" spans="2:32" x14ac:dyDescent="0.25">
      <c r="B507" s="174">
        <v>3907.59</v>
      </c>
      <c r="C507">
        <v>27</v>
      </c>
      <c r="D507">
        <v>1050</v>
      </c>
      <c r="E507" s="103">
        <v>164.30038820509685</v>
      </c>
      <c r="F507">
        <v>43</v>
      </c>
      <c r="G507" t="s">
        <v>369</v>
      </c>
      <c r="H507" s="175">
        <v>3343.7846769870057</v>
      </c>
      <c r="J507" s="169"/>
      <c r="AA507" s="169"/>
      <c r="AF507" s="170"/>
    </row>
    <row r="508" spans="2:32" x14ac:dyDescent="0.25">
      <c r="B508" s="174">
        <v>9494.64</v>
      </c>
      <c r="C508">
        <v>31</v>
      </c>
      <c r="D508">
        <v>2800</v>
      </c>
      <c r="E508" s="103">
        <v>197.96375845406314</v>
      </c>
      <c r="F508">
        <v>39</v>
      </c>
      <c r="G508" t="s">
        <v>369</v>
      </c>
      <c r="H508" s="175">
        <v>8483.7897109039604</v>
      </c>
      <c r="J508" s="169"/>
      <c r="AA508" s="169"/>
      <c r="AF508" s="170"/>
    </row>
    <row r="509" spans="2:32" x14ac:dyDescent="0.25">
      <c r="B509" s="174">
        <v>4108.05</v>
      </c>
      <c r="C509">
        <v>24</v>
      </c>
      <c r="D509">
        <v>1750</v>
      </c>
      <c r="E509" s="103">
        <v>110.11188951054855</v>
      </c>
      <c r="F509">
        <v>50</v>
      </c>
      <c r="G509" t="s">
        <v>369</v>
      </c>
      <c r="H509" s="175">
        <v>2938.4954845575821</v>
      </c>
      <c r="J509" s="169"/>
      <c r="AA509" s="169"/>
      <c r="AF509" s="170"/>
    </row>
    <row r="510" spans="2:32" x14ac:dyDescent="0.25">
      <c r="B510" s="174">
        <v>8729.6299999999992</v>
      </c>
      <c r="C510">
        <v>29</v>
      </c>
      <c r="D510">
        <v>2100</v>
      </c>
      <c r="E510" s="103">
        <v>134.9755561848898</v>
      </c>
      <c r="F510">
        <v>41</v>
      </c>
      <c r="G510" t="s">
        <v>369</v>
      </c>
      <c r="H510" s="175">
        <v>7601.2708091091999</v>
      </c>
      <c r="J510" s="169"/>
      <c r="AA510" s="169"/>
      <c r="AF510" s="170"/>
    </row>
    <row r="511" spans="2:32" x14ac:dyDescent="0.25">
      <c r="B511" s="174">
        <v>11153.2</v>
      </c>
      <c r="C511">
        <v>30</v>
      </c>
      <c r="D511">
        <v>3500</v>
      </c>
      <c r="E511" s="103">
        <v>240.35100169246837</v>
      </c>
      <c r="F511">
        <v>40</v>
      </c>
      <c r="G511" t="s">
        <v>373</v>
      </c>
      <c r="H511" s="175">
        <v>10318.721867568484</v>
      </c>
      <c r="J511" s="169"/>
      <c r="AA511" s="169"/>
      <c r="AF511" s="170"/>
    </row>
    <row r="512" spans="2:32" x14ac:dyDescent="0.25">
      <c r="B512" s="174">
        <v>2702.77</v>
      </c>
      <c r="C512">
        <v>25</v>
      </c>
      <c r="D512">
        <v>1050</v>
      </c>
      <c r="E512" s="103">
        <v>66.777509877745302</v>
      </c>
      <c r="F512">
        <v>50</v>
      </c>
      <c r="G512" t="s">
        <v>369</v>
      </c>
      <c r="H512" s="175">
        <v>1489.3677510450448</v>
      </c>
      <c r="J512" s="169"/>
      <c r="AA512" s="169"/>
      <c r="AF512" s="170"/>
    </row>
    <row r="513" spans="2:32" x14ac:dyDescent="0.25">
      <c r="B513" s="174">
        <v>4621.55</v>
      </c>
      <c r="C513">
        <v>40</v>
      </c>
      <c r="D513">
        <v>1050</v>
      </c>
      <c r="E513" s="103">
        <v>248.87380919653722</v>
      </c>
      <c r="F513">
        <v>35</v>
      </c>
      <c r="G513" t="s">
        <v>369</v>
      </c>
      <c r="H513" s="175">
        <v>3910.3073780522309</v>
      </c>
      <c r="J513" s="169"/>
      <c r="AA513" s="169"/>
      <c r="AF513" s="170"/>
    </row>
    <row r="514" spans="2:32" x14ac:dyDescent="0.25">
      <c r="B514" s="174">
        <v>9546.41</v>
      </c>
      <c r="C514">
        <v>29</v>
      </c>
      <c r="D514">
        <v>2800</v>
      </c>
      <c r="E514" s="103">
        <v>255.51160356560339</v>
      </c>
      <c r="F514">
        <v>46</v>
      </c>
      <c r="G514" t="s">
        <v>369</v>
      </c>
      <c r="H514" s="175">
        <v>8560.9844551420683</v>
      </c>
      <c r="J514" s="169"/>
      <c r="AA514" s="169"/>
      <c r="AF514" s="170"/>
    </row>
    <row r="515" spans="2:32" x14ac:dyDescent="0.25">
      <c r="B515" s="174">
        <v>5058.7700000000004</v>
      </c>
      <c r="C515">
        <v>29</v>
      </c>
      <c r="D515">
        <v>1050</v>
      </c>
      <c r="E515" s="103">
        <v>67.487778092444898</v>
      </c>
      <c r="F515">
        <v>50</v>
      </c>
      <c r="G515" t="s">
        <v>369</v>
      </c>
      <c r="H515" s="175">
        <v>3783.6192799132668</v>
      </c>
      <c r="J515" s="169"/>
      <c r="AA515" s="169"/>
      <c r="AF515" s="170"/>
    </row>
    <row r="516" spans="2:32" x14ac:dyDescent="0.25">
      <c r="B516" s="174">
        <v>2773.61</v>
      </c>
      <c r="C516">
        <v>26</v>
      </c>
      <c r="D516">
        <v>1050</v>
      </c>
      <c r="E516" s="103">
        <v>67.487885557269266</v>
      </c>
      <c r="F516">
        <v>44</v>
      </c>
      <c r="G516" t="s">
        <v>369</v>
      </c>
      <c r="H516" s="175">
        <v>1659.4791702951552</v>
      </c>
      <c r="J516" s="169"/>
      <c r="AA516" s="169"/>
      <c r="AF516" s="170"/>
    </row>
    <row r="517" spans="2:32" x14ac:dyDescent="0.25">
      <c r="B517" s="174">
        <v>7928.61</v>
      </c>
      <c r="C517">
        <v>34</v>
      </c>
      <c r="D517">
        <v>1400</v>
      </c>
      <c r="E517" s="103">
        <v>98.981372095008624</v>
      </c>
      <c r="F517">
        <v>36</v>
      </c>
      <c r="G517" t="s">
        <v>369</v>
      </c>
      <c r="H517" s="175">
        <v>6934.7090544161601</v>
      </c>
      <c r="J517" s="169"/>
      <c r="AA517" s="169"/>
      <c r="AF517" s="170"/>
    </row>
    <row r="518" spans="2:32" x14ac:dyDescent="0.25">
      <c r="B518" s="174">
        <v>12051.62</v>
      </c>
      <c r="C518">
        <v>50</v>
      </c>
      <c r="D518">
        <v>1050</v>
      </c>
      <c r="E518" s="103">
        <v>351.95119968295711</v>
      </c>
      <c r="F518">
        <v>20</v>
      </c>
      <c r="G518" t="s">
        <v>369</v>
      </c>
      <c r="H518" s="175">
        <v>11170.627441209594</v>
      </c>
      <c r="J518" s="169"/>
      <c r="AA518" s="169"/>
      <c r="AF518" s="170"/>
    </row>
    <row r="519" spans="2:32" x14ac:dyDescent="0.25">
      <c r="B519" s="174">
        <v>6208.62</v>
      </c>
      <c r="C519">
        <v>30</v>
      </c>
      <c r="D519">
        <v>2800</v>
      </c>
      <c r="E519" s="103">
        <v>211.50809804364295</v>
      </c>
      <c r="F519">
        <v>20</v>
      </c>
      <c r="G519" t="s">
        <v>373</v>
      </c>
      <c r="H519" s="175">
        <v>5818.2185919967797</v>
      </c>
      <c r="J519" s="169"/>
      <c r="AA519" s="169"/>
      <c r="AF519" s="170"/>
    </row>
    <row r="520" spans="2:32" x14ac:dyDescent="0.25">
      <c r="B520" s="174">
        <v>28044.42</v>
      </c>
      <c r="C520">
        <v>38</v>
      </c>
      <c r="D520">
        <v>4550</v>
      </c>
      <c r="E520" s="103">
        <v>518.08003395554579</v>
      </c>
      <c r="F520">
        <v>32</v>
      </c>
      <c r="G520" t="s">
        <v>369</v>
      </c>
      <c r="H520" s="175">
        <v>27091.913501320232</v>
      </c>
      <c r="J520" s="169"/>
      <c r="AA520" s="169"/>
      <c r="AF520" s="170"/>
    </row>
    <row r="521" spans="2:32" x14ac:dyDescent="0.25">
      <c r="B521" s="174">
        <v>21952.97</v>
      </c>
      <c r="C521">
        <v>38</v>
      </c>
      <c r="D521">
        <v>2800</v>
      </c>
      <c r="E521" s="103">
        <v>237.7417843897633</v>
      </c>
      <c r="F521">
        <v>32</v>
      </c>
      <c r="G521" t="s">
        <v>369</v>
      </c>
      <c r="H521" s="175">
        <v>20928.826462063822</v>
      </c>
      <c r="J521" s="169"/>
      <c r="AA521" s="169"/>
      <c r="AF521" s="170"/>
    </row>
    <row r="522" spans="2:32" x14ac:dyDescent="0.25">
      <c r="B522" s="174">
        <v>14314.87</v>
      </c>
      <c r="C522">
        <v>30</v>
      </c>
      <c r="D522">
        <v>2800</v>
      </c>
      <c r="E522" s="103">
        <v>181.8616446303603</v>
      </c>
      <c r="F522">
        <v>50</v>
      </c>
      <c r="G522" t="s">
        <v>369</v>
      </c>
      <c r="H522" s="175">
        <v>13062.114148730894</v>
      </c>
      <c r="J522" s="169"/>
      <c r="AA522" s="169"/>
      <c r="AF522" s="170"/>
    </row>
    <row r="523" spans="2:32" x14ac:dyDescent="0.25">
      <c r="B523" s="174">
        <v>10407.719999999999</v>
      </c>
      <c r="C523">
        <v>32</v>
      </c>
      <c r="D523">
        <v>2800</v>
      </c>
      <c r="E523" s="103">
        <v>205.5410339724767</v>
      </c>
      <c r="F523">
        <v>38</v>
      </c>
      <c r="G523" t="s">
        <v>369</v>
      </c>
      <c r="H523" s="175">
        <v>9339.2335598089012</v>
      </c>
      <c r="J523" s="169"/>
      <c r="AA523" s="169"/>
      <c r="AF523" s="170"/>
    </row>
    <row r="524" spans="2:32" x14ac:dyDescent="0.25">
      <c r="B524" s="174">
        <v>6458.22</v>
      </c>
      <c r="C524">
        <v>37</v>
      </c>
      <c r="D524">
        <v>1050</v>
      </c>
      <c r="E524" s="103">
        <v>108.82191224998911</v>
      </c>
      <c r="F524">
        <v>38</v>
      </c>
      <c r="G524" t="s">
        <v>369</v>
      </c>
      <c r="H524" s="175">
        <v>5497.7189434436696</v>
      </c>
      <c r="J524" s="169"/>
      <c r="AA524" s="169"/>
      <c r="AF524" s="170"/>
    </row>
    <row r="525" spans="2:32" x14ac:dyDescent="0.25">
      <c r="B525" s="174">
        <v>16490.5</v>
      </c>
      <c r="C525">
        <v>33</v>
      </c>
      <c r="D525">
        <v>2800</v>
      </c>
      <c r="E525" s="103">
        <v>286.66491139083274</v>
      </c>
      <c r="F525">
        <v>37</v>
      </c>
      <c r="G525" t="s">
        <v>369</v>
      </c>
      <c r="H525" s="175">
        <v>15667.1439664349</v>
      </c>
      <c r="J525" s="169"/>
      <c r="AA525" s="169"/>
      <c r="AF525" s="170"/>
    </row>
    <row r="526" spans="2:32" x14ac:dyDescent="0.25">
      <c r="B526" s="174">
        <v>6838.18</v>
      </c>
      <c r="C526">
        <v>40</v>
      </c>
      <c r="D526">
        <v>1050</v>
      </c>
      <c r="E526" s="103">
        <v>126.80231288784366</v>
      </c>
      <c r="F526">
        <v>30</v>
      </c>
      <c r="G526" t="s">
        <v>369</v>
      </c>
      <c r="H526" s="175">
        <v>6009.7217105957361</v>
      </c>
      <c r="J526" s="169"/>
      <c r="AA526" s="169"/>
      <c r="AF526" s="170"/>
    </row>
    <row r="527" spans="2:32" x14ac:dyDescent="0.25">
      <c r="B527" s="174">
        <v>2630.2</v>
      </c>
      <c r="C527">
        <v>25</v>
      </c>
      <c r="D527">
        <v>1050</v>
      </c>
      <c r="E527" s="103">
        <v>66.777509877745302</v>
      </c>
      <c r="F527">
        <v>45</v>
      </c>
      <c r="G527" t="s">
        <v>373</v>
      </c>
      <c r="H527" s="175">
        <v>1696.0013989545287</v>
      </c>
      <c r="J527" s="169"/>
      <c r="AA527" s="169"/>
      <c r="AF527" s="170"/>
    </row>
    <row r="528" spans="2:32" x14ac:dyDescent="0.25">
      <c r="B528" s="174">
        <v>8695.31</v>
      </c>
      <c r="C528">
        <v>36</v>
      </c>
      <c r="D528">
        <v>1050</v>
      </c>
      <c r="E528" s="103">
        <v>164.44910899998422</v>
      </c>
      <c r="F528">
        <v>34</v>
      </c>
      <c r="G528" t="s">
        <v>369</v>
      </c>
      <c r="H528" s="175">
        <v>8015.9937963200791</v>
      </c>
      <c r="J528" s="169"/>
      <c r="AA528" s="169"/>
      <c r="AF528" s="170"/>
    </row>
    <row r="529" spans="2:32" x14ac:dyDescent="0.25">
      <c r="B529" s="174">
        <v>41705.279999999999</v>
      </c>
      <c r="C529">
        <v>36</v>
      </c>
      <c r="D529">
        <v>4740.2544000000007</v>
      </c>
      <c r="E529" s="103">
        <v>746.41843835804593</v>
      </c>
      <c r="F529">
        <v>39</v>
      </c>
      <c r="G529" t="s">
        <v>373</v>
      </c>
      <c r="H529" s="175">
        <v>41291.817439217688</v>
      </c>
      <c r="J529" s="169"/>
      <c r="AA529" s="169"/>
      <c r="AF529" s="170"/>
    </row>
    <row r="530" spans="2:32" x14ac:dyDescent="0.25">
      <c r="B530" s="174">
        <v>3757.56</v>
      </c>
      <c r="C530">
        <v>31</v>
      </c>
      <c r="D530">
        <v>1050</v>
      </c>
      <c r="E530" s="103">
        <v>74.236409420273688</v>
      </c>
      <c r="F530">
        <v>39</v>
      </c>
      <c r="G530" t="s">
        <v>369</v>
      </c>
      <c r="H530" s="175">
        <v>2692.6692359038816</v>
      </c>
      <c r="J530" s="169"/>
      <c r="AA530" s="169"/>
      <c r="AF530" s="170"/>
    </row>
    <row r="531" spans="2:32" x14ac:dyDescent="0.25">
      <c r="B531" s="174">
        <v>11598.52</v>
      </c>
      <c r="C531">
        <v>39</v>
      </c>
      <c r="D531">
        <v>1050</v>
      </c>
      <c r="E531" s="103">
        <v>203.15984510529981</v>
      </c>
      <c r="F531">
        <v>36</v>
      </c>
      <c r="G531" t="s">
        <v>373</v>
      </c>
      <c r="H531" s="175">
        <v>11306.312312785827</v>
      </c>
      <c r="J531" s="169"/>
      <c r="AA531" s="169"/>
      <c r="AF531" s="170"/>
    </row>
    <row r="532" spans="2:32" x14ac:dyDescent="0.25">
      <c r="B532" s="174">
        <v>16963.29</v>
      </c>
      <c r="C532">
        <v>51</v>
      </c>
      <c r="D532">
        <v>1050</v>
      </c>
      <c r="E532" s="103">
        <v>675.73275586502496</v>
      </c>
      <c r="F532">
        <v>14</v>
      </c>
      <c r="G532" t="s">
        <v>369</v>
      </c>
      <c r="H532" s="175">
        <v>16122.919929231768</v>
      </c>
      <c r="J532" s="169"/>
      <c r="AA532" s="169"/>
      <c r="AF532" s="170"/>
    </row>
    <row r="533" spans="2:32" x14ac:dyDescent="0.25">
      <c r="B533" s="174">
        <v>11460.16</v>
      </c>
      <c r="C533">
        <v>40</v>
      </c>
      <c r="D533">
        <v>1050</v>
      </c>
      <c r="E533" s="103">
        <v>111.35088562466758</v>
      </c>
      <c r="F533">
        <v>35</v>
      </c>
      <c r="G533" t="s">
        <v>369</v>
      </c>
      <c r="H533" s="175">
        <v>10507.506822261974</v>
      </c>
      <c r="J533" s="169"/>
      <c r="AA533" s="169"/>
      <c r="AF533" s="170"/>
    </row>
    <row r="534" spans="2:32" x14ac:dyDescent="0.25">
      <c r="B534" s="174">
        <v>7725.95</v>
      </c>
      <c r="C534">
        <v>37</v>
      </c>
      <c r="D534">
        <v>1050</v>
      </c>
      <c r="E534" s="103">
        <v>84.180803020358823</v>
      </c>
      <c r="F534">
        <v>33</v>
      </c>
      <c r="G534" t="s">
        <v>369</v>
      </c>
      <c r="H534" s="175">
        <v>6777.1867609767933</v>
      </c>
      <c r="J534" s="169"/>
      <c r="AA534" s="169"/>
      <c r="AF534" s="170"/>
    </row>
    <row r="535" spans="2:32" x14ac:dyDescent="0.25">
      <c r="B535" s="174">
        <v>7719.53</v>
      </c>
      <c r="C535">
        <v>36</v>
      </c>
      <c r="D535">
        <v>1050</v>
      </c>
      <c r="E535" s="103">
        <v>80.273941164263491</v>
      </c>
      <c r="F535">
        <v>39</v>
      </c>
      <c r="G535" t="s">
        <v>373</v>
      </c>
      <c r="H535" s="175">
        <v>7058.1858502165442</v>
      </c>
      <c r="J535" s="169"/>
      <c r="AA535" s="169"/>
      <c r="AF535" s="170"/>
    </row>
    <row r="536" spans="2:32" x14ac:dyDescent="0.25">
      <c r="B536" s="174">
        <v>6592.49</v>
      </c>
      <c r="C536">
        <v>32</v>
      </c>
      <c r="D536">
        <v>1050</v>
      </c>
      <c r="E536" s="103">
        <v>133.90559205441519</v>
      </c>
      <c r="F536">
        <v>38</v>
      </c>
      <c r="G536" t="s">
        <v>369</v>
      </c>
      <c r="H536" s="175">
        <v>5910.0574193161683</v>
      </c>
      <c r="J536" s="169"/>
      <c r="AA536" s="169"/>
      <c r="AF536" s="170"/>
    </row>
    <row r="537" spans="2:32" x14ac:dyDescent="0.25">
      <c r="B537" s="174">
        <v>1489.79</v>
      </c>
      <c r="C537">
        <v>33</v>
      </c>
      <c r="D537">
        <v>175</v>
      </c>
      <c r="E537" s="103">
        <v>24.616669915353906</v>
      </c>
      <c r="F537">
        <v>50</v>
      </c>
      <c r="G537" t="s">
        <v>369</v>
      </c>
      <c r="H537" s="175">
        <v>703.76089506850644</v>
      </c>
      <c r="J537" s="169"/>
      <c r="AA537" s="169"/>
      <c r="AF537" s="170"/>
    </row>
    <row r="538" spans="2:32" x14ac:dyDescent="0.25">
      <c r="B538" s="174">
        <v>21778.52</v>
      </c>
      <c r="C538">
        <v>51</v>
      </c>
      <c r="D538">
        <v>1050</v>
      </c>
      <c r="E538" s="103">
        <v>583.79296991354875</v>
      </c>
      <c r="F538">
        <v>24</v>
      </c>
      <c r="G538" t="s">
        <v>369</v>
      </c>
      <c r="H538" s="175">
        <v>20869.948205665827</v>
      </c>
      <c r="J538" s="169"/>
      <c r="AA538" s="169"/>
      <c r="AF538" s="170"/>
    </row>
    <row r="539" spans="2:32" x14ac:dyDescent="0.25">
      <c r="B539" s="174">
        <v>7372.42</v>
      </c>
      <c r="C539">
        <v>35</v>
      </c>
      <c r="D539">
        <v>1050</v>
      </c>
      <c r="E539" s="103">
        <v>77.077412775386549</v>
      </c>
      <c r="F539">
        <v>40</v>
      </c>
      <c r="G539" t="s">
        <v>369</v>
      </c>
      <c r="H539" s="175">
        <v>6234.806138754222</v>
      </c>
      <c r="J539" s="169"/>
      <c r="AA539" s="169"/>
      <c r="AF539" s="170"/>
    </row>
    <row r="540" spans="2:32" x14ac:dyDescent="0.25">
      <c r="B540" s="174">
        <v>6687.72</v>
      </c>
      <c r="C540">
        <v>25</v>
      </c>
      <c r="D540">
        <v>2800</v>
      </c>
      <c r="E540" s="103">
        <v>178.07335967398745</v>
      </c>
      <c r="F540">
        <v>45</v>
      </c>
      <c r="G540" t="s">
        <v>369</v>
      </c>
      <c r="H540" s="175">
        <v>5524.3185192879046</v>
      </c>
      <c r="J540" s="169"/>
      <c r="AA540" s="169"/>
      <c r="AF540" s="170"/>
    </row>
    <row r="541" spans="2:32" x14ac:dyDescent="0.25">
      <c r="B541" s="174">
        <v>2318.37</v>
      </c>
      <c r="C541">
        <v>24</v>
      </c>
      <c r="D541">
        <v>1050</v>
      </c>
      <c r="E541" s="103">
        <v>73.628233203538159</v>
      </c>
      <c r="F541">
        <v>50</v>
      </c>
      <c r="G541" t="s">
        <v>369</v>
      </c>
      <c r="H541" s="175">
        <v>1275.9599147397164</v>
      </c>
      <c r="J541" s="169"/>
      <c r="AA541" s="169"/>
      <c r="AF541" s="170"/>
    </row>
    <row r="542" spans="2:32" x14ac:dyDescent="0.25">
      <c r="B542" s="174">
        <v>7384.46</v>
      </c>
      <c r="C542">
        <v>26</v>
      </c>
      <c r="D542">
        <v>2800</v>
      </c>
      <c r="E542" s="103">
        <v>179.96769481938469</v>
      </c>
      <c r="F542">
        <v>50</v>
      </c>
      <c r="G542" t="s">
        <v>369</v>
      </c>
      <c r="H542" s="175">
        <v>6182.7451976542516</v>
      </c>
      <c r="J542" s="169"/>
      <c r="AA542" s="169"/>
      <c r="AF542" s="170"/>
    </row>
    <row r="543" spans="2:32" x14ac:dyDescent="0.25">
      <c r="B543" s="174">
        <v>17637.740000000002</v>
      </c>
      <c r="C543">
        <v>33</v>
      </c>
      <c r="D543">
        <v>2800</v>
      </c>
      <c r="E543" s="103">
        <v>206.70035644920324</v>
      </c>
      <c r="F543">
        <v>42</v>
      </c>
      <c r="G543" t="s">
        <v>373</v>
      </c>
      <c r="H543" s="175">
        <v>16845.590101868096</v>
      </c>
      <c r="J543" s="169"/>
      <c r="AA543" s="169"/>
      <c r="AF543" s="170"/>
    </row>
    <row r="544" spans="2:32" x14ac:dyDescent="0.25">
      <c r="B544" s="174">
        <v>72813.759999999995</v>
      </c>
      <c r="C544">
        <v>44</v>
      </c>
      <c r="D544">
        <v>6336.5837499999998</v>
      </c>
      <c r="E544" s="103">
        <v>1778.6138116251989</v>
      </c>
      <c r="F544">
        <v>21</v>
      </c>
      <c r="G544" t="s">
        <v>373</v>
      </c>
      <c r="H544" s="175">
        <v>72498.115317596588</v>
      </c>
      <c r="J544" s="169"/>
      <c r="AA544" s="169"/>
      <c r="AF544" s="170"/>
    </row>
    <row r="545" spans="2:32" x14ac:dyDescent="0.25">
      <c r="B545" s="174">
        <v>7015</v>
      </c>
      <c r="C545">
        <v>39</v>
      </c>
      <c r="D545">
        <v>1050</v>
      </c>
      <c r="E545" s="103">
        <v>135.62630185964551</v>
      </c>
      <c r="F545">
        <v>46</v>
      </c>
      <c r="G545" t="s">
        <v>369</v>
      </c>
      <c r="H545" s="175">
        <v>6043.3964358760022</v>
      </c>
      <c r="J545" s="169"/>
      <c r="AA545" s="169"/>
      <c r="AF545" s="170"/>
    </row>
    <row r="546" spans="2:32" x14ac:dyDescent="0.25">
      <c r="B546" s="174">
        <v>12428.82</v>
      </c>
      <c r="C546">
        <v>51</v>
      </c>
      <c r="D546">
        <v>1427.6258500000001</v>
      </c>
      <c r="E546" s="103">
        <v>661.49176580935921</v>
      </c>
      <c r="F546">
        <v>10</v>
      </c>
      <c r="G546" t="s">
        <v>369</v>
      </c>
      <c r="H546" s="175">
        <v>11552.645255727546</v>
      </c>
      <c r="J546" s="169"/>
      <c r="AA546" s="169"/>
      <c r="AF546" s="170"/>
    </row>
    <row r="547" spans="2:32" x14ac:dyDescent="0.25">
      <c r="B547" s="174">
        <v>5350.38</v>
      </c>
      <c r="C547">
        <v>28</v>
      </c>
      <c r="D547">
        <v>1750</v>
      </c>
      <c r="E547" s="103">
        <v>115.43969634781919</v>
      </c>
      <c r="F547">
        <v>50</v>
      </c>
      <c r="G547" t="s">
        <v>369</v>
      </c>
      <c r="H547" s="175">
        <v>4131.9800025698369</v>
      </c>
      <c r="J547" s="169"/>
      <c r="AA547" s="169"/>
      <c r="AF547" s="170"/>
    </row>
    <row r="548" spans="2:32" x14ac:dyDescent="0.25">
      <c r="B548" s="174">
        <v>3549.37</v>
      </c>
      <c r="C548">
        <v>30</v>
      </c>
      <c r="D548">
        <v>1050</v>
      </c>
      <c r="E548" s="103">
        <v>72.105300507740509</v>
      </c>
      <c r="F548">
        <v>45</v>
      </c>
      <c r="G548" t="s">
        <v>373</v>
      </c>
      <c r="H548" s="175">
        <v>2745.2061965629673</v>
      </c>
      <c r="J548" s="169"/>
      <c r="AA548" s="169"/>
      <c r="AF548" s="170"/>
    </row>
    <row r="549" spans="2:32" x14ac:dyDescent="0.25">
      <c r="B549" s="174">
        <v>2605.6</v>
      </c>
      <c r="C549">
        <v>27</v>
      </c>
      <c r="D549">
        <v>1050</v>
      </c>
      <c r="E549" s="103">
        <v>75.86569797822176</v>
      </c>
      <c r="F549">
        <v>40</v>
      </c>
      <c r="G549" t="s">
        <v>369</v>
      </c>
      <c r="H549" s="175">
        <v>1651.3199526503265</v>
      </c>
      <c r="J549" s="169"/>
      <c r="AA549" s="169"/>
      <c r="AF549" s="170"/>
    </row>
    <row r="550" spans="2:32" x14ac:dyDescent="0.25">
      <c r="B550" s="174">
        <v>3421.24</v>
      </c>
      <c r="C550">
        <v>34</v>
      </c>
      <c r="D550">
        <v>1050</v>
      </c>
      <c r="E550" s="103">
        <v>96.106539804523777</v>
      </c>
      <c r="F550">
        <v>26</v>
      </c>
      <c r="G550" t="s">
        <v>369</v>
      </c>
      <c r="H550" s="175">
        <v>2656.1690219266989</v>
      </c>
      <c r="J550" s="169"/>
      <c r="AA550" s="169"/>
      <c r="AF550" s="170"/>
    </row>
    <row r="551" spans="2:32" x14ac:dyDescent="0.25">
      <c r="B551" s="174">
        <v>10513.58</v>
      </c>
      <c r="C551">
        <v>33</v>
      </c>
      <c r="D551">
        <v>1925</v>
      </c>
      <c r="E551" s="103">
        <v>132.1924972093291</v>
      </c>
      <c r="F551">
        <v>37</v>
      </c>
      <c r="G551" t="s">
        <v>369</v>
      </c>
      <c r="H551" s="175">
        <v>9458.186597560154</v>
      </c>
      <c r="J551" s="169"/>
      <c r="AA551" s="169"/>
      <c r="AF551" s="170"/>
    </row>
    <row r="552" spans="2:32" x14ac:dyDescent="0.25">
      <c r="B552" s="174">
        <v>22100.85</v>
      </c>
      <c r="C552">
        <v>37</v>
      </c>
      <c r="D552">
        <v>2800</v>
      </c>
      <c r="E552" s="103">
        <v>321.61949296117376</v>
      </c>
      <c r="F552">
        <v>43</v>
      </c>
      <c r="G552" t="s">
        <v>369</v>
      </c>
      <c r="H552" s="175">
        <v>21098.778415116834</v>
      </c>
      <c r="J552" s="169"/>
      <c r="AA552" s="169"/>
      <c r="AF552" s="170"/>
    </row>
    <row r="553" spans="2:32" x14ac:dyDescent="0.25">
      <c r="B553" s="174">
        <v>13317.8</v>
      </c>
      <c r="C553">
        <v>49</v>
      </c>
      <c r="D553">
        <v>1050</v>
      </c>
      <c r="E553" s="103">
        <v>316.79730423971444</v>
      </c>
      <c r="F553">
        <v>26</v>
      </c>
      <c r="G553" t="s">
        <v>369</v>
      </c>
      <c r="H553" s="175">
        <v>12389.646737356843</v>
      </c>
      <c r="J553" s="169"/>
      <c r="AA553" s="169"/>
      <c r="AF553" s="170"/>
    </row>
    <row r="554" spans="2:32" x14ac:dyDescent="0.25">
      <c r="B554" s="174">
        <v>3211.28</v>
      </c>
      <c r="C554">
        <v>28</v>
      </c>
      <c r="D554">
        <v>1050</v>
      </c>
      <c r="E554" s="103">
        <v>69.263817808691513</v>
      </c>
      <c r="F554">
        <v>47</v>
      </c>
      <c r="G554" t="s">
        <v>369</v>
      </c>
      <c r="H554" s="175">
        <v>2069.2947392016808</v>
      </c>
      <c r="J554" s="169"/>
      <c r="AA554" s="169"/>
      <c r="AF554" s="170"/>
    </row>
    <row r="555" spans="2:32" x14ac:dyDescent="0.25">
      <c r="B555" s="174">
        <v>5403.65</v>
      </c>
      <c r="C555">
        <v>30</v>
      </c>
      <c r="D555">
        <v>1050</v>
      </c>
      <c r="E555" s="103">
        <v>68.198116736385131</v>
      </c>
      <c r="F555">
        <v>50</v>
      </c>
      <c r="G555" t="s">
        <v>373</v>
      </c>
      <c r="H555" s="175">
        <v>4382.0726608282266</v>
      </c>
      <c r="J555" s="169"/>
      <c r="AA555" s="169"/>
      <c r="AF555" s="170"/>
    </row>
    <row r="556" spans="2:32" x14ac:dyDescent="0.25">
      <c r="B556" s="174">
        <v>13151.38</v>
      </c>
      <c r="C556">
        <v>47</v>
      </c>
      <c r="D556">
        <v>1050</v>
      </c>
      <c r="E556" s="103">
        <v>280.11516959731546</v>
      </c>
      <c r="F556">
        <v>28</v>
      </c>
      <c r="G556" t="s">
        <v>369</v>
      </c>
      <c r="H556" s="175">
        <v>12305.91692698262</v>
      </c>
      <c r="J556" s="169"/>
      <c r="AA556" s="169"/>
      <c r="AF556" s="170"/>
    </row>
    <row r="557" spans="2:32" x14ac:dyDescent="0.25">
      <c r="B557" s="174">
        <v>7149.13</v>
      </c>
      <c r="C557">
        <v>30</v>
      </c>
      <c r="D557">
        <v>1925</v>
      </c>
      <c r="E557" s="103">
        <v>154.98972560858678</v>
      </c>
      <c r="F557">
        <v>50</v>
      </c>
      <c r="G557" t="s">
        <v>373</v>
      </c>
      <c r="H557" s="175">
        <v>6330.0869931961761</v>
      </c>
      <c r="J557" s="169"/>
      <c r="AA557" s="169"/>
      <c r="AF557" s="170"/>
    </row>
    <row r="558" spans="2:32" x14ac:dyDescent="0.25">
      <c r="B558" s="174">
        <v>10554.71</v>
      </c>
      <c r="C558">
        <v>32</v>
      </c>
      <c r="D558">
        <v>2800</v>
      </c>
      <c r="E558" s="103">
        <v>226.09424352010078</v>
      </c>
      <c r="F558">
        <v>33</v>
      </c>
      <c r="G558" t="s">
        <v>369</v>
      </c>
      <c r="H558" s="175">
        <v>9675.9878268015691</v>
      </c>
      <c r="J558" s="169"/>
      <c r="AA558" s="169"/>
      <c r="AF558" s="170"/>
    </row>
    <row r="559" spans="2:32" x14ac:dyDescent="0.25">
      <c r="B559" s="174">
        <v>4687.92</v>
      </c>
      <c r="C559">
        <v>26</v>
      </c>
      <c r="D559">
        <v>1050</v>
      </c>
      <c r="E559" s="103">
        <v>117.21280131079544</v>
      </c>
      <c r="F559">
        <v>44</v>
      </c>
      <c r="G559" t="s">
        <v>369</v>
      </c>
      <c r="H559" s="175">
        <v>3926.9346984264707</v>
      </c>
      <c r="J559" s="169"/>
      <c r="AA559" s="169"/>
      <c r="AF559" s="170"/>
    </row>
    <row r="560" spans="2:32" x14ac:dyDescent="0.25">
      <c r="B560" s="174">
        <v>5011.82</v>
      </c>
      <c r="C560">
        <v>51</v>
      </c>
      <c r="D560">
        <v>175</v>
      </c>
      <c r="E560" s="103">
        <v>87.11321593917431</v>
      </c>
      <c r="F560">
        <v>19</v>
      </c>
      <c r="G560" t="s">
        <v>369</v>
      </c>
      <c r="H560" s="175">
        <v>4154.3769077479228</v>
      </c>
      <c r="J560" s="169"/>
      <c r="AA560" s="169"/>
      <c r="AF560" s="170"/>
    </row>
    <row r="561" spans="2:32" x14ac:dyDescent="0.25">
      <c r="B561" s="174">
        <v>22299.7</v>
      </c>
      <c r="C561">
        <v>42</v>
      </c>
      <c r="D561">
        <v>2800</v>
      </c>
      <c r="E561" s="103">
        <v>444.87643395816679</v>
      </c>
      <c r="F561">
        <v>28</v>
      </c>
      <c r="G561" t="s">
        <v>373</v>
      </c>
      <c r="H561" s="175">
        <v>21995.018050126127</v>
      </c>
      <c r="J561" s="169"/>
      <c r="AA561" s="169"/>
      <c r="AF561" s="170"/>
    </row>
    <row r="562" spans="2:32" x14ac:dyDescent="0.25">
      <c r="B562" s="174">
        <v>11078.55</v>
      </c>
      <c r="C562">
        <v>46</v>
      </c>
      <c r="D562">
        <v>1050</v>
      </c>
      <c r="E562" s="103">
        <v>228.37436592289066</v>
      </c>
      <c r="F562">
        <v>29</v>
      </c>
      <c r="G562" t="s">
        <v>369</v>
      </c>
      <c r="H562" s="175">
        <v>10218.547642214213</v>
      </c>
      <c r="J562" s="169"/>
      <c r="AA562" s="169"/>
      <c r="AF562" s="170"/>
    </row>
    <row r="563" spans="2:32" x14ac:dyDescent="0.25">
      <c r="B563" s="174">
        <v>5848.09</v>
      </c>
      <c r="C563">
        <v>30</v>
      </c>
      <c r="D563">
        <v>1050</v>
      </c>
      <c r="E563" s="103">
        <v>125.38164203800231</v>
      </c>
      <c r="F563">
        <v>40</v>
      </c>
      <c r="G563" t="s">
        <v>373</v>
      </c>
      <c r="H563" s="175">
        <v>5357.2744810388558</v>
      </c>
      <c r="J563" s="169"/>
      <c r="AA563" s="169"/>
      <c r="AF563" s="170"/>
    </row>
    <row r="564" spans="2:32" x14ac:dyDescent="0.25">
      <c r="B564" s="174">
        <v>25398.18</v>
      </c>
      <c r="C564">
        <v>44</v>
      </c>
      <c r="D564">
        <v>2800</v>
      </c>
      <c r="E564" s="103">
        <v>540.71795698134747</v>
      </c>
      <c r="F564">
        <v>26</v>
      </c>
      <c r="G564" t="s">
        <v>369</v>
      </c>
      <c r="H564" s="175">
        <v>24531.829578139052</v>
      </c>
      <c r="J564" s="169"/>
      <c r="AA564" s="169"/>
      <c r="AF564" s="170"/>
    </row>
    <row r="565" spans="2:32" x14ac:dyDescent="0.25">
      <c r="B565" s="174">
        <v>7716.63</v>
      </c>
      <c r="C565">
        <v>26</v>
      </c>
      <c r="D565">
        <v>2800</v>
      </c>
      <c r="E565" s="103">
        <v>197.96377969831761</v>
      </c>
      <c r="F565">
        <v>44</v>
      </c>
      <c r="G565" t="s">
        <v>369</v>
      </c>
      <c r="H565" s="175">
        <v>6654.2513780552608</v>
      </c>
      <c r="J565" s="169"/>
      <c r="AA565" s="169"/>
      <c r="AF565" s="170"/>
    </row>
    <row r="566" spans="2:32" x14ac:dyDescent="0.25">
      <c r="B566" s="174">
        <v>15922.28</v>
      </c>
      <c r="C566">
        <v>45</v>
      </c>
      <c r="D566">
        <v>1050</v>
      </c>
      <c r="E566" s="103">
        <v>166.82363489011763</v>
      </c>
      <c r="F566">
        <v>30</v>
      </c>
      <c r="G566" t="s">
        <v>373</v>
      </c>
      <c r="H566" s="175">
        <v>15639.410640380254</v>
      </c>
      <c r="J566" s="169"/>
      <c r="AA566" s="169"/>
      <c r="AF566" s="170"/>
    </row>
    <row r="567" spans="2:32" x14ac:dyDescent="0.25">
      <c r="B567" s="174">
        <v>13017.39</v>
      </c>
      <c r="C567">
        <v>34</v>
      </c>
      <c r="D567">
        <v>2800</v>
      </c>
      <c r="E567" s="103">
        <v>197.96274419001725</v>
      </c>
      <c r="F567">
        <v>26</v>
      </c>
      <c r="G567" t="s">
        <v>369</v>
      </c>
      <c r="H567" s="175">
        <v>12128.208509188986</v>
      </c>
      <c r="J567" s="169"/>
      <c r="AA567" s="169"/>
      <c r="AF567" s="170"/>
    </row>
    <row r="568" spans="2:32" x14ac:dyDescent="0.25">
      <c r="B568" s="174">
        <v>4558.6000000000004</v>
      </c>
      <c r="C568">
        <v>25</v>
      </c>
      <c r="D568">
        <v>1050</v>
      </c>
      <c r="E568" s="103">
        <v>115.79210984349302</v>
      </c>
      <c r="F568">
        <v>50</v>
      </c>
      <c r="G568" t="s">
        <v>369</v>
      </c>
      <c r="H568" s="175">
        <v>3754.2823730021946</v>
      </c>
      <c r="J568" s="169"/>
      <c r="AA568" s="169"/>
      <c r="AF568" s="170"/>
    </row>
    <row r="569" spans="2:32" x14ac:dyDescent="0.25">
      <c r="B569" s="174">
        <v>7518.69</v>
      </c>
      <c r="C569">
        <v>28</v>
      </c>
      <c r="D569">
        <v>2800</v>
      </c>
      <c r="E569" s="103">
        <v>203.17314395765547</v>
      </c>
      <c r="F569">
        <v>32</v>
      </c>
      <c r="G569" t="s">
        <v>369</v>
      </c>
      <c r="H569" s="175">
        <v>6690.2929653712226</v>
      </c>
      <c r="J569" s="169"/>
      <c r="AA569" s="169"/>
      <c r="AF569" s="170"/>
    </row>
    <row r="570" spans="2:32" x14ac:dyDescent="0.25">
      <c r="B570" s="174">
        <v>8861.0499999999993</v>
      </c>
      <c r="C570">
        <v>39</v>
      </c>
      <c r="D570">
        <v>1750</v>
      </c>
      <c r="E570" s="103">
        <v>214.88886903919823</v>
      </c>
      <c r="F570">
        <v>21</v>
      </c>
      <c r="G570" t="s">
        <v>369</v>
      </c>
      <c r="H570" s="175">
        <v>8152.4019162223294</v>
      </c>
      <c r="J570" s="169"/>
      <c r="AA570" s="169"/>
      <c r="AF570" s="170"/>
    </row>
    <row r="571" spans="2:32" x14ac:dyDescent="0.25">
      <c r="B571" s="174">
        <v>3647.58</v>
      </c>
      <c r="C571">
        <v>32</v>
      </c>
      <c r="D571">
        <v>1050</v>
      </c>
      <c r="E571" s="103">
        <v>77.077887739678758</v>
      </c>
      <c r="F571">
        <v>33</v>
      </c>
      <c r="G571" t="s">
        <v>369</v>
      </c>
      <c r="H571" s="175">
        <v>2711.6937363255483</v>
      </c>
      <c r="J571" s="169"/>
      <c r="AA571" s="169"/>
      <c r="AF571" s="170"/>
    </row>
    <row r="572" spans="2:32" x14ac:dyDescent="0.25">
      <c r="B572" s="174">
        <v>8975.7900000000009</v>
      </c>
      <c r="C572">
        <v>35</v>
      </c>
      <c r="D572">
        <v>1050</v>
      </c>
      <c r="E572" s="103">
        <v>170.34462157616059</v>
      </c>
      <c r="F572">
        <v>35</v>
      </c>
      <c r="G572" t="s">
        <v>369</v>
      </c>
      <c r="H572" s="175">
        <v>8232.8921485306582</v>
      </c>
      <c r="J572" s="169"/>
      <c r="AA572" s="169"/>
      <c r="AF572" s="170"/>
    </row>
    <row r="573" spans="2:32" x14ac:dyDescent="0.25">
      <c r="B573" s="174">
        <v>9988.07</v>
      </c>
      <c r="C573">
        <v>38</v>
      </c>
      <c r="D573">
        <v>1050</v>
      </c>
      <c r="E573" s="103">
        <v>188.59913195306549</v>
      </c>
      <c r="F573">
        <v>32</v>
      </c>
      <c r="G573" t="s">
        <v>369</v>
      </c>
      <c r="H573" s="175">
        <v>9314.8509737515506</v>
      </c>
      <c r="J573" s="169"/>
      <c r="AA573" s="169"/>
      <c r="AF573" s="170"/>
    </row>
    <row r="574" spans="2:32" x14ac:dyDescent="0.25">
      <c r="B574" s="174">
        <v>912.1</v>
      </c>
      <c r="C574">
        <v>34</v>
      </c>
      <c r="D574">
        <v>284.16500000000002</v>
      </c>
      <c r="E574" s="103">
        <v>113.51161344159755</v>
      </c>
      <c r="F574">
        <v>41</v>
      </c>
      <c r="G574" t="s">
        <v>369</v>
      </c>
      <c r="H574" s="175">
        <v>342.04033114004892</v>
      </c>
      <c r="J574" s="169"/>
      <c r="AA574" s="169"/>
      <c r="AF574" s="170"/>
    </row>
    <row r="575" spans="2:32" x14ac:dyDescent="0.25">
      <c r="B575" s="174">
        <v>2893.95</v>
      </c>
      <c r="C575">
        <v>26</v>
      </c>
      <c r="D575">
        <v>1050</v>
      </c>
      <c r="E575" s="103">
        <v>74.236417386869107</v>
      </c>
      <c r="F575">
        <v>39</v>
      </c>
      <c r="G575" t="s">
        <v>373</v>
      </c>
      <c r="H575" s="175">
        <v>2137.022644481196</v>
      </c>
      <c r="J575" s="169"/>
      <c r="AA575" s="169"/>
      <c r="AF575" s="170"/>
    </row>
    <row r="576" spans="2:32" x14ac:dyDescent="0.25">
      <c r="B576" s="174">
        <v>17454.72</v>
      </c>
      <c r="C576">
        <v>35</v>
      </c>
      <c r="D576">
        <v>2800</v>
      </c>
      <c r="E576" s="103">
        <v>412.95994316216019</v>
      </c>
      <c r="F576">
        <v>25</v>
      </c>
      <c r="G576" t="s">
        <v>373</v>
      </c>
      <c r="H576" s="175">
        <v>17189.453160249806</v>
      </c>
      <c r="J576" s="169"/>
      <c r="AA576" s="169"/>
      <c r="AF576" s="170"/>
    </row>
    <row r="577" spans="2:32" x14ac:dyDescent="0.25">
      <c r="B577" s="174">
        <v>38097.81</v>
      </c>
      <c r="C577">
        <v>51</v>
      </c>
      <c r="D577">
        <v>2800</v>
      </c>
      <c r="E577" s="103">
        <v>1037.9579775468821</v>
      </c>
      <c r="F577">
        <v>24</v>
      </c>
      <c r="G577" t="s">
        <v>373</v>
      </c>
      <c r="H577" s="175">
        <v>37869.864351003824</v>
      </c>
      <c r="J577" s="169"/>
      <c r="AA577" s="169"/>
      <c r="AF577" s="170"/>
    </row>
    <row r="578" spans="2:32" x14ac:dyDescent="0.25">
      <c r="B578" s="174">
        <v>3579.67</v>
      </c>
      <c r="C578">
        <v>30</v>
      </c>
      <c r="D578">
        <v>1050</v>
      </c>
      <c r="E578" s="103">
        <v>72.105300507740509</v>
      </c>
      <c r="F578">
        <v>45</v>
      </c>
      <c r="G578" t="s">
        <v>373</v>
      </c>
      <c r="H578" s="175">
        <v>2745.2061965629673</v>
      </c>
      <c r="J578" s="169"/>
      <c r="AA578" s="169"/>
      <c r="AF578" s="170"/>
    </row>
    <row r="579" spans="2:32" x14ac:dyDescent="0.25">
      <c r="B579" s="174">
        <v>8706.32</v>
      </c>
      <c r="C579">
        <v>42</v>
      </c>
      <c r="D579">
        <v>1076.29025</v>
      </c>
      <c r="E579" s="103">
        <v>155.4610035795223</v>
      </c>
      <c r="F579">
        <v>33</v>
      </c>
      <c r="G579" t="s">
        <v>369</v>
      </c>
      <c r="H579" s="175">
        <v>7789.7995574677952</v>
      </c>
      <c r="J579" s="169"/>
      <c r="AA579" s="169"/>
      <c r="AF579" s="170"/>
    </row>
    <row r="580" spans="2:32" x14ac:dyDescent="0.25">
      <c r="B580" s="174">
        <v>46047.87</v>
      </c>
      <c r="C580">
        <v>36</v>
      </c>
      <c r="D580">
        <v>6300</v>
      </c>
      <c r="E580" s="103">
        <v>759.88115996870658</v>
      </c>
      <c r="F580">
        <v>49</v>
      </c>
      <c r="G580" t="s">
        <v>369</v>
      </c>
      <c r="H580" s="175">
        <v>45015.976294031541</v>
      </c>
      <c r="J580" s="169"/>
      <c r="AA580" s="169"/>
      <c r="AF580" s="170"/>
    </row>
    <row r="581" spans="2:32" x14ac:dyDescent="0.25">
      <c r="B581" s="174">
        <v>21325.77</v>
      </c>
      <c r="C581">
        <v>34</v>
      </c>
      <c r="D581">
        <v>2800</v>
      </c>
      <c r="E581" s="103">
        <v>390.22984913832687</v>
      </c>
      <c r="F581">
        <v>41</v>
      </c>
      <c r="G581" t="s">
        <v>369</v>
      </c>
      <c r="H581" s="175">
        <v>20485.834500478537</v>
      </c>
      <c r="J581" s="169"/>
      <c r="AA581" s="169"/>
      <c r="AF581" s="170"/>
    </row>
    <row r="582" spans="2:32" x14ac:dyDescent="0.25">
      <c r="B582" s="174">
        <v>5773.78</v>
      </c>
      <c r="C582">
        <v>33</v>
      </c>
      <c r="D582">
        <v>1050</v>
      </c>
      <c r="E582" s="103">
        <v>72.104998477815869</v>
      </c>
      <c r="F582">
        <v>37</v>
      </c>
      <c r="G582" t="s">
        <v>373</v>
      </c>
      <c r="H582" s="175">
        <v>5075.8688813568915</v>
      </c>
      <c r="J582" s="169"/>
      <c r="AA582" s="169"/>
      <c r="AF582" s="170"/>
    </row>
    <row r="583" spans="2:32" x14ac:dyDescent="0.25">
      <c r="B583" s="174">
        <v>16017.12</v>
      </c>
      <c r="C583">
        <v>36</v>
      </c>
      <c r="D583">
        <v>2800</v>
      </c>
      <c r="E583" s="103">
        <v>277.14502765145619</v>
      </c>
      <c r="F583">
        <v>39</v>
      </c>
      <c r="G583" t="s">
        <v>369</v>
      </c>
      <c r="H583" s="175">
        <v>15091.744542471668</v>
      </c>
      <c r="J583" s="169"/>
      <c r="AA583" s="169"/>
      <c r="AF583" s="170"/>
    </row>
    <row r="584" spans="2:32" x14ac:dyDescent="0.25">
      <c r="B584" s="174">
        <v>26547.55</v>
      </c>
      <c r="C584">
        <v>32</v>
      </c>
      <c r="D584">
        <v>9800</v>
      </c>
      <c r="E584" s="103">
        <v>661.84422256228163</v>
      </c>
      <c r="F584">
        <v>27</v>
      </c>
      <c r="G584" t="s">
        <v>369</v>
      </c>
      <c r="H584" s="175">
        <v>25572.902069126692</v>
      </c>
      <c r="J584" s="169"/>
      <c r="AA584" s="169"/>
      <c r="AF584" s="170"/>
    </row>
    <row r="585" spans="2:32" x14ac:dyDescent="0.25">
      <c r="B585" s="174">
        <v>8890.66</v>
      </c>
      <c r="C585">
        <v>34</v>
      </c>
      <c r="D585">
        <v>700</v>
      </c>
      <c r="E585" s="103">
        <v>91.059551687821894</v>
      </c>
      <c r="F585">
        <v>50</v>
      </c>
      <c r="G585" t="s">
        <v>369</v>
      </c>
      <c r="H585" s="175">
        <v>8006.1990980617675</v>
      </c>
      <c r="J585" s="169"/>
      <c r="AA585" s="169"/>
      <c r="AF585" s="170"/>
    </row>
    <row r="586" spans="2:32" x14ac:dyDescent="0.25">
      <c r="B586" s="174">
        <v>21534.33</v>
      </c>
      <c r="C586">
        <v>57</v>
      </c>
      <c r="D586">
        <v>1178.5094999999999</v>
      </c>
      <c r="E586" s="103">
        <v>725.76612891403329</v>
      </c>
      <c r="F586">
        <v>18</v>
      </c>
      <c r="G586" t="s">
        <v>373</v>
      </c>
      <c r="H586" s="175">
        <v>21396.864067734925</v>
      </c>
      <c r="J586" s="169"/>
      <c r="AA586" s="169"/>
      <c r="AF586" s="170"/>
    </row>
    <row r="587" spans="2:32" x14ac:dyDescent="0.25">
      <c r="B587" s="174">
        <v>2305.61</v>
      </c>
      <c r="C587">
        <v>36</v>
      </c>
      <c r="D587">
        <v>175</v>
      </c>
      <c r="E587" s="103">
        <v>24.616337366473875</v>
      </c>
      <c r="F587">
        <v>34</v>
      </c>
      <c r="G587" t="s">
        <v>373</v>
      </c>
      <c r="H587" s="175">
        <v>1925.4269501320452</v>
      </c>
      <c r="J587" s="169"/>
      <c r="AA587" s="169"/>
      <c r="AF587" s="170"/>
    </row>
    <row r="588" spans="2:32" x14ac:dyDescent="0.25">
      <c r="B588" s="174">
        <v>7177.15</v>
      </c>
      <c r="C588">
        <v>34</v>
      </c>
      <c r="D588">
        <v>1050</v>
      </c>
      <c r="E588" s="103">
        <v>74.236029071256468</v>
      </c>
      <c r="F588">
        <v>46</v>
      </c>
      <c r="G588" t="s">
        <v>369</v>
      </c>
      <c r="H588" s="175">
        <v>5956.2632000318681</v>
      </c>
      <c r="J588" s="169"/>
      <c r="AA588" s="169"/>
      <c r="AF588" s="170"/>
    </row>
    <row r="589" spans="2:32" x14ac:dyDescent="0.25">
      <c r="B589" s="174">
        <v>9996.06</v>
      </c>
      <c r="C589">
        <v>30</v>
      </c>
      <c r="D589">
        <v>2800</v>
      </c>
      <c r="E589" s="103">
        <v>211.50809804364295</v>
      </c>
      <c r="F589">
        <v>40</v>
      </c>
      <c r="G589" t="s">
        <v>369</v>
      </c>
      <c r="H589" s="175">
        <v>8951.3437453193801</v>
      </c>
      <c r="J589" s="169"/>
      <c r="AA589" s="169"/>
      <c r="AF589" s="170"/>
    </row>
    <row r="590" spans="2:32" x14ac:dyDescent="0.25">
      <c r="B590" s="174">
        <v>17814.63</v>
      </c>
      <c r="C590">
        <v>38</v>
      </c>
      <c r="D590">
        <v>2800</v>
      </c>
      <c r="E590" s="103">
        <v>289.8365977022612</v>
      </c>
      <c r="F590">
        <v>47</v>
      </c>
      <c r="G590" t="s">
        <v>369</v>
      </c>
      <c r="H590" s="175">
        <v>16765.817193840423</v>
      </c>
      <c r="J590" s="169"/>
      <c r="AA590" s="169"/>
      <c r="AF590" s="170"/>
    </row>
    <row r="591" spans="2:32" x14ac:dyDescent="0.25">
      <c r="B591" s="174">
        <v>26414.79</v>
      </c>
      <c r="C591">
        <v>52</v>
      </c>
      <c r="D591">
        <v>1050</v>
      </c>
      <c r="E591" s="103">
        <v>743.52853705423036</v>
      </c>
      <c r="F591">
        <v>23</v>
      </c>
      <c r="G591" t="s">
        <v>369</v>
      </c>
      <c r="H591" s="175">
        <v>25463.750762868029</v>
      </c>
      <c r="J591" s="169"/>
      <c r="AA591" s="169"/>
      <c r="AF591" s="170"/>
    </row>
    <row r="592" spans="2:32" x14ac:dyDescent="0.25">
      <c r="B592" s="174">
        <v>4136.8599999999997</v>
      </c>
      <c r="C592">
        <v>25</v>
      </c>
      <c r="D592">
        <v>2800</v>
      </c>
      <c r="E592" s="103">
        <v>383.06929189356538</v>
      </c>
      <c r="F592">
        <v>50</v>
      </c>
      <c r="G592" t="s">
        <v>369</v>
      </c>
      <c r="H592" s="175">
        <v>3395.8498976544388</v>
      </c>
      <c r="J592" s="169"/>
      <c r="AA592" s="169"/>
      <c r="AF592" s="170"/>
    </row>
    <row r="593" spans="2:32" x14ac:dyDescent="0.25">
      <c r="B593" s="174">
        <v>14318.81</v>
      </c>
      <c r="C593">
        <v>34</v>
      </c>
      <c r="D593">
        <v>2800</v>
      </c>
      <c r="E593" s="103">
        <v>217.75807626559012</v>
      </c>
      <c r="F593">
        <v>26</v>
      </c>
      <c r="G593" t="s">
        <v>369</v>
      </c>
      <c r="H593" s="175">
        <v>13443.489966737126</v>
      </c>
      <c r="J593" s="169"/>
      <c r="AA593" s="169"/>
      <c r="AF593" s="170"/>
    </row>
    <row r="594" spans="2:32" x14ac:dyDescent="0.25">
      <c r="B594" s="174">
        <v>4907.22</v>
      </c>
      <c r="C594">
        <v>29</v>
      </c>
      <c r="D594">
        <v>1050</v>
      </c>
      <c r="E594" s="103">
        <v>67.487778092444898</v>
      </c>
      <c r="F594">
        <v>50</v>
      </c>
      <c r="G594" t="s">
        <v>369</v>
      </c>
      <c r="H594" s="175">
        <v>3703.9841109349572</v>
      </c>
      <c r="J594" s="169"/>
      <c r="AA594" s="169"/>
      <c r="AF594" s="170"/>
    </row>
    <row r="595" spans="2:32" x14ac:dyDescent="0.25">
      <c r="B595" s="174">
        <v>5555.82</v>
      </c>
      <c r="C595">
        <v>29</v>
      </c>
      <c r="D595">
        <v>1750</v>
      </c>
      <c r="E595" s="103">
        <v>117.21561458161482</v>
      </c>
      <c r="F595">
        <v>46</v>
      </c>
      <c r="G595" t="s">
        <v>373</v>
      </c>
      <c r="H595" s="175">
        <v>4643.4979244096821</v>
      </c>
      <c r="J595" s="169"/>
      <c r="AA595" s="169"/>
      <c r="AF595" s="170"/>
    </row>
    <row r="596" spans="2:32" x14ac:dyDescent="0.25">
      <c r="B596" s="174">
        <v>31246.71</v>
      </c>
      <c r="C596">
        <v>47</v>
      </c>
      <c r="D596">
        <v>2800</v>
      </c>
      <c r="E596" s="103">
        <v>679.07596021398774</v>
      </c>
      <c r="F596">
        <v>28</v>
      </c>
      <c r="G596" t="s">
        <v>373</v>
      </c>
      <c r="H596" s="175">
        <v>31035.720949706199</v>
      </c>
      <c r="J596" s="169"/>
      <c r="AA596" s="169"/>
      <c r="AF596" s="170"/>
    </row>
    <row r="597" spans="2:32" x14ac:dyDescent="0.25">
      <c r="B597" s="174">
        <v>8215.25</v>
      </c>
      <c r="C597">
        <v>40</v>
      </c>
      <c r="D597">
        <v>1050</v>
      </c>
      <c r="E597" s="103">
        <v>139.48163567721519</v>
      </c>
      <c r="F597">
        <v>35</v>
      </c>
      <c r="G597" t="s">
        <v>373</v>
      </c>
      <c r="H597" s="175">
        <v>7781.982422989664</v>
      </c>
      <c r="J597" s="169"/>
      <c r="AA597" s="169"/>
      <c r="AF597" s="170"/>
    </row>
    <row r="598" spans="2:32" x14ac:dyDescent="0.25">
      <c r="B598" s="174">
        <v>4199.13</v>
      </c>
      <c r="C598">
        <v>31</v>
      </c>
      <c r="D598">
        <v>1050</v>
      </c>
      <c r="E598" s="103">
        <v>81.659738837604152</v>
      </c>
      <c r="F598">
        <v>44</v>
      </c>
      <c r="G598" t="s">
        <v>369</v>
      </c>
      <c r="H598" s="175">
        <v>3173.7187061889313</v>
      </c>
      <c r="J598" s="169"/>
      <c r="AA598" s="169"/>
      <c r="AF598" s="170"/>
    </row>
    <row r="599" spans="2:32" x14ac:dyDescent="0.25">
      <c r="B599" s="174">
        <v>18764.34</v>
      </c>
      <c r="C599">
        <v>33</v>
      </c>
      <c r="D599">
        <v>2800</v>
      </c>
      <c r="E599" s="103">
        <v>372.23513569984851</v>
      </c>
      <c r="F599">
        <v>37</v>
      </c>
      <c r="G599" t="s">
        <v>369</v>
      </c>
      <c r="H599" s="175">
        <v>17988.498636400422</v>
      </c>
      <c r="J599" s="169"/>
      <c r="AA599" s="169"/>
      <c r="AF599" s="170"/>
    </row>
    <row r="600" spans="2:32" x14ac:dyDescent="0.25">
      <c r="B600" s="174">
        <v>4195.5</v>
      </c>
      <c r="C600">
        <v>33</v>
      </c>
      <c r="D600">
        <v>1050</v>
      </c>
      <c r="E600" s="103">
        <v>80.274530325056091</v>
      </c>
      <c r="F600">
        <v>37</v>
      </c>
      <c r="G600" t="s">
        <v>369</v>
      </c>
      <c r="H600" s="175">
        <v>3193.0207275463017</v>
      </c>
      <c r="J600" s="169"/>
      <c r="AA600" s="169"/>
      <c r="AF600" s="170"/>
    </row>
    <row r="601" spans="2:32" x14ac:dyDescent="0.25">
      <c r="B601" s="174">
        <v>3127.33</v>
      </c>
      <c r="C601">
        <v>27</v>
      </c>
      <c r="D601">
        <v>1050</v>
      </c>
      <c r="E601" s="103">
        <v>68.198256023348691</v>
      </c>
      <c r="F601">
        <v>50</v>
      </c>
      <c r="G601" t="s">
        <v>369</v>
      </c>
      <c r="H601" s="175">
        <v>1886.0043963753526</v>
      </c>
      <c r="J601" s="169"/>
      <c r="AA601" s="169"/>
      <c r="AF601" s="170"/>
    </row>
    <row r="602" spans="2:32" x14ac:dyDescent="0.25">
      <c r="B602" s="174">
        <v>35198.81</v>
      </c>
      <c r="C602">
        <v>41</v>
      </c>
      <c r="D602">
        <v>2800</v>
      </c>
      <c r="E602" s="103">
        <v>318.81311486814889</v>
      </c>
      <c r="F602">
        <v>39</v>
      </c>
      <c r="G602" t="s">
        <v>373</v>
      </c>
      <c r="H602" s="175">
        <v>34665.220214960464</v>
      </c>
      <c r="J602" s="169"/>
      <c r="AA602" s="169"/>
      <c r="AF602" s="170"/>
    </row>
    <row r="603" spans="2:32" x14ac:dyDescent="0.25">
      <c r="B603" s="174">
        <v>20579.150000000001</v>
      </c>
      <c r="C603">
        <v>43</v>
      </c>
      <c r="D603">
        <v>1400</v>
      </c>
      <c r="E603" s="103">
        <v>385.93920160906322</v>
      </c>
      <c r="F603">
        <v>32</v>
      </c>
      <c r="G603" t="s">
        <v>369</v>
      </c>
      <c r="H603" s="175">
        <v>19756.333955984406</v>
      </c>
      <c r="J603" s="169"/>
      <c r="AA603" s="169"/>
      <c r="AF603" s="170"/>
    </row>
    <row r="604" spans="2:32" x14ac:dyDescent="0.25">
      <c r="B604" s="174">
        <v>20320.14</v>
      </c>
      <c r="C604">
        <v>34</v>
      </c>
      <c r="D604">
        <v>2800</v>
      </c>
      <c r="E604" s="103">
        <v>429.24960085831162</v>
      </c>
      <c r="F604">
        <v>31</v>
      </c>
      <c r="G604" t="s">
        <v>369</v>
      </c>
      <c r="H604" s="175">
        <v>19626.262210928391</v>
      </c>
      <c r="J604" s="169"/>
      <c r="AA604" s="169"/>
      <c r="AF604" s="170"/>
    </row>
    <row r="605" spans="2:32" x14ac:dyDescent="0.25">
      <c r="B605" s="174">
        <v>21553.119999999999</v>
      </c>
      <c r="C605">
        <v>40</v>
      </c>
      <c r="D605">
        <v>2800</v>
      </c>
      <c r="E605" s="103">
        <v>371.9510284725738</v>
      </c>
      <c r="F605">
        <v>35</v>
      </c>
      <c r="G605" t="s">
        <v>369</v>
      </c>
      <c r="H605" s="175">
        <v>20680.309411371989</v>
      </c>
      <c r="J605" s="169"/>
      <c r="AA605" s="169"/>
      <c r="AF605" s="170"/>
    </row>
    <row r="606" spans="2:32" x14ac:dyDescent="0.25">
      <c r="B606" s="174">
        <v>9181.1</v>
      </c>
      <c r="C606">
        <v>28</v>
      </c>
      <c r="D606">
        <v>2800</v>
      </c>
      <c r="E606" s="103">
        <v>203.17314395765547</v>
      </c>
      <c r="F606">
        <v>47</v>
      </c>
      <c r="G606" t="s">
        <v>369</v>
      </c>
      <c r="H606" s="175">
        <v>8101.5927472341282</v>
      </c>
      <c r="J606" s="169"/>
      <c r="AA606" s="169"/>
      <c r="AF606" s="170"/>
    </row>
    <row r="607" spans="2:32" x14ac:dyDescent="0.25">
      <c r="B607" s="174">
        <v>5926.71</v>
      </c>
      <c r="C607">
        <v>28</v>
      </c>
      <c r="D607">
        <v>1950.4275</v>
      </c>
      <c r="E607" s="103">
        <v>128.66100477053493</v>
      </c>
      <c r="F607">
        <v>50</v>
      </c>
      <c r="G607" t="s">
        <v>373</v>
      </c>
      <c r="H607" s="175">
        <v>4963.0770778551614</v>
      </c>
      <c r="J607" s="169"/>
      <c r="AA607" s="169"/>
      <c r="AF607" s="170"/>
    </row>
    <row r="608" spans="2:32" x14ac:dyDescent="0.25">
      <c r="B608" s="174">
        <v>6753.45</v>
      </c>
      <c r="C608">
        <v>47</v>
      </c>
      <c r="D608">
        <v>1050</v>
      </c>
      <c r="E608" s="103">
        <v>254.65348508024542</v>
      </c>
      <c r="F608">
        <v>13</v>
      </c>
      <c r="G608" t="s">
        <v>369</v>
      </c>
      <c r="H608" s="175">
        <v>5989.3191421480942</v>
      </c>
      <c r="J608" s="169"/>
      <c r="AA608" s="169"/>
      <c r="AF608" s="170"/>
    </row>
    <row r="609" spans="2:32" x14ac:dyDescent="0.25">
      <c r="B609" s="174">
        <v>8621.9</v>
      </c>
      <c r="C609">
        <v>38</v>
      </c>
      <c r="D609">
        <v>1050</v>
      </c>
      <c r="E609" s="103">
        <v>89.153169146161247</v>
      </c>
      <c r="F609">
        <v>37</v>
      </c>
      <c r="G609" t="s">
        <v>369</v>
      </c>
      <c r="H609" s="175">
        <v>7605.8369223787977</v>
      </c>
      <c r="J609" s="169"/>
      <c r="AA609" s="169"/>
      <c r="AF609" s="170"/>
    </row>
    <row r="610" spans="2:32" x14ac:dyDescent="0.25">
      <c r="B610" s="174">
        <v>9283.2900000000009</v>
      </c>
      <c r="C610">
        <v>35</v>
      </c>
      <c r="D610">
        <v>1925</v>
      </c>
      <c r="E610" s="103">
        <v>257.12671410347428</v>
      </c>
      <c r="F610">
        <v>45</v>
      </c>
      <c r="G610" t="s">
        <v>369</v>
      </c>
      <c r="H610" s="175">
        <v>8462.6907675145885</v>
      </c>
      <c r="J610" s="169"/>
      <c r="AA610" s="169"/>
      <c r="AF610" s="170"/>
    </row>
    <row r="611" spans="2:32" x14ac:dyDescent="0.25">
      <c r="B611" s="174">
        <v>2708.6</v>
      </c>
      <c r="C611">
        <v>26</v>
      </c>
      <c r="D611">
        <v>1050</v>
      </c>
      <c r="E611" s="103">
        <v>67.487885557269266</v>
      </c>
      <c r="F611">
        <v>44</v>
      </c>
      <c r="G611" t="s">
        <v>369</v>
      </c>
      <c r="H611" s="175">
        <v>1659.4791702951552</v>
      </c>
      <c r="J611" s="169"/>
      <c r="AA611" s="169"/>
      <c r="AF611" s="170"/>
    </row>
    <row r="612" spans="2:32" x14ac:dyDescent="0.25">
      <c r="B612" s="174">
        <v>2719.98</v>
      </c>
      <c r="C612">
        <v>26</v>
      </c>
      <c r="D612">
        <v>1050</v>
      </c>
      <c r="E612" s="103">
        <v>67.487885557269266</v>
      </c>
      <c r="F612">
        <v>44</v>
      </c>
      <c r="G612" t="s">
        <v>369</v>
      </c>
      <c r="H612" s="175">
        <v>1659.4791702951552</v>
      </c>
      <c r="J612" s="169"/>
      <c r="AA612" s="169"/>
      <c r="AF612" s="170"/>
    </row>
    <row r="613" spans="2:32" x14ac:dyDescent="0.25">
      <c r="B613" s="174">
        <v>5166.04</v>
      </c>
      <c r="C613">
        <v>36</v>
      </c>
      <c r="D613">
        <v>1050</v>
      </c>
      <c r="E613" s="103">
        <v>103.92938536929607</v>
      </c>
      <c r="F613">
        <v>29</v>
      </c>
      <c r="G613" t="s">
        <v>369</v>
      </c>
      <c r="H613" s="175">
        <v>4396.4964609695353</v>
      </c>
      <c r="J613" s="169"/>
      <c r="AA613" s="169"/>
      <c r="AF613" s="170"/>
    </row>
    <row r="614" spans="2:32" x14ac:dyDescent="0.25">
      <c r="B614" s="174">
        <v>1995.49</v>
      </c>
      <c r="C614">
        <v>25</v>
      </c>
      <c r="D614">
        <v>1050</v>
      </c>
      <c r="E614" s="103">
        <v>114.08257190896268</v>
      </c>
      <c r="F614">
        <v>50</v>
      </c>
      <c r="G614" t="s">
        <v>369</v>
      </c>
      <c r="H614" s="175">
        <v>1195.0890927285989</v>
      </c>
      <c r="J614" s="169"/>
      <c r="AA614" s="169"/>
      <c r="AF614" s="170"/>
    </row>
    <row r="615" spans="2:32" x14ac:dyDescent="0.25">
      <c r="B615" s="174">
        <v>13053.1</v>
      </c>
      <c r="C615">
        <v>30</v>
      </c>
      <c r="D615">
        <v>3675</v>
      </c>
      <c r="E615" s="103">
        <v>277.60437868228144</v>
      </c>
      <c r="F615">
        <v>40</v>
      </c>
      <c r="G615" t="s">
        <v>369</v>
      </c>
      <c r="H615" s="175">
        <v>12008.728206323889</v>
      </c>
      <c r="J615" s="169"/>
      <c r="AA615" s="169"/>
      <c r="AF615" s="170"/>
    </row>
    <row r="616" spans="2:32" x14ac:dyDescent="0.25">
      <c r="B616" s="174">
        <v>9838.49</v>
      </c>
      <c r="C616">
        <v>29</v>
      </c>
      <c r="D616">
        <v>2800</v>
      </c>
      <c r="E616" s="103">
        <v>206.2987353742366</v>
      </c>
      <c r="F616">
        <v>46</v>
      </c>
      <c r="G616" t="s">
        <v>369</v>
      </c>
      <c r="H616" s="175">
        <v>8709.3687099947001</v>
      </c>
      <c r="J616" s="169"/>
      <c r="AA616" s="169"/>
      <c r="AF616" s="170"/>
    </row>
    <row r="617" spans="2:32" x14ac:dyDescent="0.25">
      <c r="B617" s="174">
        <v>3392.42</v>
      </c>
      <c r="C617">
        <v>29</v>
      </c>
      <c r="D617">
        <v>1050</v>
      </c>
      <c r="E617" s="103">
        <v>70.329368748968903</v>
      </c>
      <c r="F617">
        <v>46</v>
      </c>
      <c r="G617" t="s">
        <v>373</v>
      </c>
      <c r="H617" s="175">
        <v>2539.2061899840878</v>
      </c>
      <c r="J617" s="169"/>
      <c r="AA617" s="169"/>
      <c r="AF617" s="170"/>
    </row>
    <row r="618" spans="2:32" x14ac:dyDescent="0.25">
      <c r="B618" s="174">
        <v>36251.730000000003</v>
      </c>
      <c r="C618">
        <v>42</v>
      </c>
      <c r="D618">
        <v>2800</v>
      </c>
      <c r="E618" s="103">
        <v>701.80334356141054</v>
      </c>
      <c r="F618">
        <v>30</v>
      </c>
      <c r="G618" t="s">
        <v>373</v>
      </c>
      <c r="H618" s="175">
        <v>36037.773125784501</v>
      </c>
      <c r="J618" s="169"/>
      <c r="AA618" s="169"/>
      <c r="AF618" s="170"/>
    </row>
    <row r="619" spans="2:32" x14ac:dyDescent="0.25">
      <c r="B619" s="174">
        <v>1215.6300000000001</v>
      </c>
      <c r="C619">
        <v>34</v>
      </c>
      <c r="D619">
        <v>175</v>
      </c>
      <c r="E619" s="103">
        <v>25.814729366045203</v>
      </c>
      <c r="F619">
        <v>26</v>
      </c>
      <c r="G619" t="s">
        <v>369</v>
      </c>
      <c r="H619" s="175">
        <v>602.54234434537909</v>
      </c>
      <c r="J619" s="169"/>
      <c r="AA619" s="169"/>
      <c r="AF619" s="170"/>
    </row>
    <row r="620" spans="2:32" x14ac:dyDescent="0.25">
      <c r="B620" s="174">
        <v>9115.26</v>
      </c>
      <c r="C620">
        <v>29</v>
      </c>
      <c r="D620">
        <v>2800</v>
      </c>
      <c r="E620" s="103">
        <v>187.54498333058373</v>
      </c>
      <c r="F620">
        <v>50</v>
      </c>
      <c r="G620" t="s">
        <v>369</v>
      </c>
      <c r="H620" s="175">
        <v>7885.8554096322068</v>
      </c>
      <c r="J620" s="169"/>
      <c r="AA620" s="169"/>
      <c r="AF620" s="170"/>
    </row>
    <row r="621" spans="2:32" x14ac:dyDescent="0.25">
      <c r="B621" s="174">
        <v>43491.43</v>
      </c>
      <c r="C621">
        <v>47</v>
      </c>
      <c r="D621">
        <v>2800</v>
      </c>
      <c r="E621" s="103">
        <v>491.54870760259371</v>
      </c>
      <c r="F621">
        <v>28</v>
      </c>
      <c r="G621" t="s">
        <v>369</v>
      </c>
      <c r="H621" s="175">
        <v>42485.82385665441</v>
      </c>
      <c r="J621" s="169"/>
      <c r="AA621" s="169"/>
      <c r="AF621" s="170"/>
    </row>
    <row r="622" spans="2:32" x14ac:dyDescent="0.25">
      <c r="B622" s="174">
        <v>30670.28</v>
      </c>
      <c r="C622">
        <v>48</v>
      </c>
      <c r="D622">
        <v>1750</v>
      </c>
      <c r="E622" s="103">
        <v>710.26781917675657</v>
      </c>
      <c r="F622">
        <v>27</v>
      </c>
      <c r="G622" t="s">
        <v>369</v>
      </c>
      <c r="H622" s="175">
        <v>29832.645965601165</v>
      </c>
      <c r="J622" s="169"/>
      <c r="AA622" s="169"/>
      <c r="AF622" s="170"/>
    </row>
    <row r="623" spans="2:32" x14ac:dyDescent="0.25">
      <c r="B623" s="174">
        <v>2104.2600000000002</v>
      </c>
      <c r="C623">
        <v>34</v>
      </c>
      <c r="D623">
        <v>175</v>
      </c>
      <c r="E623" s="103">
        <v>22.764887921955474</v>
      </c>
      <c r="F623">
        <v>41</v>
      </c>
      <c r="G623" t="s">
        <v>369</v>
      </c>
      <c r="H623" s="175">
        <v>1321.7495390785652</v>
      </c>
      <c r="J623" s="169"/>
      <c r="AA623" s="169"/>
      <c r="AF623" s="170"/>
    </row>
    <row r="624" spans="2:32" x14ac:dyDescent="0.25">
      <c r="B624" s="174">
        <v>3330.1</v>
      </c>
      <c r="C624">
        <v>27</v>
      </c>
      <c r="D624">
        <v>1050</v>
      </c>
      <c r="E624" s="103">
        <v>119.25286873013026</v>
      </c>
      <c r="F624">
        <v>50</v>
      </c>
      <c r="G624" t="s">
        <v>369</v>
      </c>
      <c r="H624" s="175">
        <v>2502.3564750673272</v>
      </c>
      <c r="J624" s="169"/>
      <c r="AA624" s="169"/>
      <c r="AF624" s="170"/>
    </row>
    <row r="625" spans="2:32" x14ac:dyDescent="0.25">
      <c r="B625" s="174">
        <v>10082.27</v>
      </c>
      <c r="C625">
        <v>40</v>
      </c>
      <c r="D625">
        <v>1050</v>
      </c>
      <c r="E625" s="103">
        <v>229.97349757413869</v>
      </c>
      <c r="F625">
        <v>35</v>
      </c>
      <c r="G625" t="s">
        <v>369</v>
      </c>
      <c r="H625" s="175">
        <v>9320.1804321634718</v>
      </c>
      <c r="J625" s="169"/>
      <c r="AA625" s="169"/>
      <c r="AF625" s="170"/>
    </row>
    <row r="626" spans="2:32" x14ac:dyDescent="0.25">
      <c r="B626" s="174">
        <v>8718.16</v>
      </c>
      <c r="C626">
        <v>40</v>
      </c>
      <c r="D626">
        <v>1050</v>
      </c>
      <c r="E626" s="103">
        <v>139.48163567721519</v>
      </c>
      <c r="F626">
        <v>40</v>
      </c>
      <c r="G626" t="s">
        <v>369</v>
      </c>
      <c r="H626" s="175">
        <v>7758.4693366604106</v>
      </c>
      <c r="J626" s="169"/>
      <c r="AA626" s="169"/>
      <c r="AF626" s="170"/>
    </row>
    <row r="627" spans="2:32" x14ac:dyDescent="0.25">
      <c r="B627" s="174">
        <v>9986.68</v>
      </c>
      <c r="C627">
        <v>30</v>
      </c>
      <c r="D627">
        <v>2800</v>
      </c>
      <c r="E627" s="103">
        <v>211.50809804364295</v>
      </c>
      <c r="F627">
        <v>40</v>
      </c>
      <c r="G627" t="s">
        <v>369</v>
      </c>
      <c r="H627" s="175">
        <v>8951.3437453193801</v>
      </c>
      <c r="J627" s="169"/>
      <c r="AA627" s="169"/>
      <c r="AF627" s="170"/>
    </row>
    <row r="628" spans="2:32" x14ac:dyDescent="0.25">
      <c r="B628" s="174">
        <v>4191.1000000000004</v>
      </c>
      <c r="C628">
        <v>33</v>
      </c>
      <c r="D628">
        <v>1050</v>
      </c>
      <c r="E628" s="103">
        <v>80.274530325056091</v>
      </c>
      <c r="F628">
        <v>37</v>
      </c>
      <c r="G628" t="s">
        <v>369</v>
      </c>
      <c r="H628" s="175">
        <v>3263.1068657044179</v>
      </c>
      <c r="J628" s="169"/>
      <c r="AA628" s="169"/>
      <c r="AF628" s="170"/>
    </row>
    <row r="629" spans="2:32" x14ac:dyDescent="0.25">
      <c r="B629" s="174">
        <v>3343.06</v>
      </c>
      <c r="C629">
        <v>27</v>
      </c>
      <c r="D629">
        <v>1050</v>
      </c>
      <c r="E629" s="103">
        <v>75.017819079958471</v>
      </c>
      <c r="F629">
        <v>48</v>
      </c>
      <c r="G629" t="s">
        <v>369</v>
      </c>
      <c r="H629" s="175">
        <v>2236.9880125965428</v>
      </c>
      <c r="J629" s="169"/>
      <c r="AA629" s="169"/>
      <c r="AF629" s="170"/>
    </row>
    <row r="630" spans="2:32" x14ac:dyDescent="0.25">
      <c r="B630" s="174">
        <v>16362.17</v>
      </c>
      <c r="C630">
        <v>35</v>
      </c>
      <c r="D630">
        <v>2800</v>
      </c>
      <c r="E630" s="103">
        <v>261.51737529676222</v>
      </c>
      <c r="F630">
        <v>50</v>
      </c>
      <c r="G630" t="s">
        <v>369</v>
      </c>
      <c r="H630" s="175">
        <v>15255.740951781181</v>
      </c>
      <c r="J630" s="169"/>
      <c r="AA630" s="169"/>
      <c r="AF630" s="170"/>
    </row>
    <row r="631" spans="2:32" x14ac:dyDescent="0.25">
      <c r="B631" s="174">
        <v>4526.7700000000004</v>
      </c>
      <c r="C631">
        <v>31</v>
      </c>
      <c r="D631">
        <v>1050</v>
      </c>
      <c r="E631" s="103">
        <v>81.659738837604152</v>
      </c>
      <c r="F631">
        <v>50</v>
      </c>
      <c r="G631" t="s">
        <v>369</v>
      </c>
      <c r="H631" s="175">
        <v>3389.1020185019629</v>
      </c>
      <c r="J631" s="169"/>
      <c r="AA631" s="169"/>
      <c r="AF631" s="170"/>
    </row>
    <row r="632" spans="2:32" x14ac:dyDescent="0.25">
      <c r="B632" s="174">
        <v>27753.94</v>
      </c>
      <c r="C632">
        <v>34</v>
      </c>
      <c r="D632">
        <v>4550</v>
      </c>
      <c r="E632" s="103">
        <v>884.65379490378007</v>
      </c>
      <c r="F632">
        <v>41</v>
      </c>
      <c r="G632" t="s">
        <v>373</v>
      </c>
      <c r="H632" s="175">
        <v>27393.123689304328</v>
      </c>
      <c r="J632" s="169"/>
      <c r="AA632" s="169"/>
      <c r="AF632" s="170"/>
    </row>
    <row r="633" spans="2:32" x14ac:dyDescent="0.25">
      <c r="B633" s="174">
        <v>5802.5</v>
      </c>
      <c r="C633">
        <v>32</v>
      </c>
      <c r="D633">
        <v>1050</v>
      </c>
      <c r="E633" s="103">
        <v>70.329132591964949</v>
      </c>
      <c r="F633">
        <v>43</v>
      </c>
      <c r="G633" t="s">
        <v>369</v>
      </c>
      <c r="H633" s="175">
        <v>4666.159181793103</v>
      </c>
      <c r="J633" s="169"/>
      <c r="AA633" s="169"/>
      <c r="AF633" s="170"/>
    </row>
    <row r="634" spans="2:32" x14ac:dyDescent="0.25">
      <c r="B634" s="174">
        <v>3781.87</v>
      </c>
      <c r="C634">
        <v>32</v>
      </c>
      <c r="D634">
        <v>1050</v>
      </c>
      <c r="E634" s="103">
        <v>77.077887739678758</v>
      </c>
      <c r="F634">
        <v>35</v>
      </c>
      <c r="G634" t="s">
        <v>373</v>
      </c>
      <c r="H634" s="175">
        <v>3103.4123082121832</v>
      </c>
      <c r="J634" s="169"/>
      <c r="AA634" s="169"/>
      <c r="AF634" s="170"/>
    </row>
    <row r="635" spans="2:32" x14ac:dyDescent="0.25">
      <c r="B635" s="174">
        <v>10621.22</v>
      </c>
      <c r="C635">
        <v>44</v>
      </c>
      <c r="D635">
        <v>1050</v>
      </c>
      <c r="E635" s="103">
        <v>202.7692338680053</v>
      </c>
      <c r="F635">
        <v>30</v>
      </c>
      <c r="G635" t="s">
        <v>369</v>
      </c>
      <c r="H635" s="175">
        <v>9799.0762900676928</v>
      </c>
      <c r="J635" s="169"/>
      <c r="AA635" s="169"/>
      <c r="AF635" s="170"/>
    </row>
    <row r="636" spans="2:32" x14ac:dyDescent="0.25">
      <c r="B636" s="174">
        <v>6987.9</v>
      </c>
      <c r="C636">
        <v>33</v>
      </c>
      <c r="D636">
        <v>1050</v>
      </c>
      <c r="E636" s="103">
        <v>72.104998477815869</v>
      </c>
      <c r="F636">
        <v>50</v>
      </c>
      <c r="G636" t="s">
        <v>369</v>
      </c>
      <c r="H636" s="175">
        <v>5728.1700982746615</v>
      </c>
      <c r="J636" s="169"/>
      <c r="AA636" s="169"/>
      <c r="AF636" s="170"/>
    </row>
    <row r="637" spans="2:32" x14ac:dyDescent="0.25">
      <c r="B637" s="174">
        <v>15544.29</v>
      </c>
      <c r="C637">
        <v>28</v>
      </c>
      <c r="D637">
        <v>2800</v>
      </c>
      <c r="E637" s="103">
        <v>344.15357275001793</v>
      </c>
      <c r="F637">
        <v>50</v>
      </c>
      <c r="G637" t="s">
        <v>373</v>
      </c>
      <c r="H637" s="175">
        <v>15005.738930290796</v>
      </c>
      <c r="J637" s="169"/>
      <c r="AA637" s="169"/>
      <c r="AF637" s="170"/>
    </row>
    <row r="638" spans="2:32" x14ac:dyDescent="0.25">
      <c r="B638" s="174">
        <v>6338.49</v>
      </c>
      <c r="C638">
        <v>39</v>
      </c>
      <c r="D638">
        <v>1050</v>
      </c>
      <c r="E638" s="103">
        <v>117.21281454130153</v>
      </c>
      <c r="F638">
        <v>31</v>
      </c>
      <c r="G638" t="s">
        <v>369</v>
      </c>
      <c r="H638" s="175">
        <v>5434.5485298738013</v>
      </c>
      <c r="J638" s="169"/>
      <c r="AA638" s="169"/>
      <c r="AF638" s="170"/>
    </row>
    <row r="639" spans="2:32" x14ac:dyDescent="0.25">
      <c r="B639" s="174">
        <v>7617.13</v>
      </c>
      <c r="C639">
        <v>26</v>
      </c>
      <c r="D639">
        <v>2800</v>
      </c>
      <c r="E639" s="103">
        <v>242.06452619653609</v>
      </c>
      <c r="F639">
        <v>44</v>
      </c>
      <c r="G639" t="s">
        <v>373</v>
      </c>
      <c r="H639" s="175">
        <v>6890.1380350334284</v>
      </c>
      <c r="J639" s="169"/>
      <c r="AA639" s="169"/>
      <c r="AF639" s="170"/>
    </row>
    <row r="640" spans="2:32" x14ac:dyDescent="0.25">
      <c r="B640" s="174">
        <v>5532.31</v>
      </c>
      <c r="C640">
        <v>36</v>
      </c>
      <c r="D640">
        <v>1050</v>
      </c>
      <c r="E640" s="103">
        <v>94.481718361478258</v>
      </c>
      <c r="F640">
        <v>39</v>
      </c>
      <c r="G640" t="s">
        <v>373</v>
      </c>
      <c r="H640" s="175">
        <v>4976.4623363300616</v>
      </c>
      <c r="J640" s="169"/>
      <c r="AA640" s="169"/>
      <c r="AF640" s="170"/>
    </row>
    <row r="641" spans="2:32" x14ac:dyDescent="0.25">
      <c r="B641" s="174">
        <v>5191.5600000000004</v>
      </c>
      <c r="C641">
        <v>36</v>
      </c>
      <c r="D641">
        <v>1050</v>
      </c>
      <c r="E641" s="103">
        <v>108.53466334893105</v>
      </c>
      <c r="F641">
        <v>44</v>
      </c>
      <c r="G641" t="s">
        <v>369</v>
      </c>
      <c r="H641" s="175">
        <v>4191.8256510657639</v>
      </c>
      <c r="J641" s="169"/>
      <c r="AA641" s="169"/>
      <c r="AF641" s="170"/>
    </row>
    <row r="642" spans="2:32" x14ac:dyDescent="0.25">
      <c r="B642" s="174">
        <v>11455.35</v>
      </c>
      <c r="C642">
        <v>45</v>
      </c>
      <c r="D642">
        <v>1050</v>
      </c>
      <c r="E642" s="103">
        <v>204.93559648815486</v>
      </c>
      <c r="F642">
        <v>35</v>
      </c>
      <c r="G642" t="s">
        <v>369</v>
      </c>
      <c r="H642" s="175">
        <v>10549.918342260962</v>
      </c>
      <c r="J642" s="169"/>
      <c r="AA642" s="169"/>
      <c r="AF642" s="170"/>
    </row>
    <row r="643" spans="2:32" x14ac:dyDescent="0.25">
      <c r="B643" s="174">
        <v>24659.39</v>
      </c>
      <c r="C643">
        <v>36</v>
      </c>
      <c r="D643">
        <v>6300</v>
      </c>
      <c r="E643" s="103">
        <v>573.69265949859778</v>
      </c>
      <c r="F643">
        <v>24</v>
      </c>
      <c r="G643" t="s">
        <v>369</v>
      </c>
      <c r="H643" s="175">
        <v>23827.03273293353</v>
      </c>
      <c r="J643" s="169"/>
      <c r="AA643" s="169"/>
      <c r="AF643" s="170"/>
    </row>
    <row r="644" spans="2:32" x14ac:dyDescent="0.25">
      <c r="B644" s="174">
        <v>13277.83</v>
      </c>
      <c r="C644">
        <v>35</v>
      </c>
      <c r="D644">
        <v>2800</v>
      </c>
      <c r="E644" s="103">
        <v>261.51737529676222</v>
      </c>
      <c r="F644">
        <v>35</v>
      </c>
      <c r="G644" t="s">
        <v>369</v>
      </c>
      <c r="H644" s="175">
        <v>12387.034058445881</v>
      </c>
      <c r="J644" s="169"/>
      <c r="AA644" s="169"/>
      <c r="AF644" s="170"/>
    </row>
    <row r="645" spans="2:32" x14ac:dyDescent="0.25">
      <c r="B645" s="174">
        <v>11574.2</v>
      </c>
      <c r="C645">
        <v>39</v>
      </c>
      <c r="D645">
        <v>1750</v>
      </c>
      <c r="E645" s="103">
        <v>214.88886903919823</v>
      </c>
      <c r="F645">
        <v>31</v>
      </c>
      <c r="G645" t="s">
        <v>373</v>
      </c>
      <c r="H645" s="175">
        <v>11236.107448580378</v>
      </c>
      <c r="J645" s="169"/>
      <c r="AA645" s="169"/>
      <c r="AF645" s="170"/>
    </row>
    <row r="646" spans="2:32" x14ac:dyDescent="0.25">
      <c r="B646" s="174">
        <v>7071.45</v>
      </c>
      <c r="C646">
        <v>31</v>
      </c>
      <c r="D646">
        <v>1925</v>
      </c>
      <c r="E646" s="103">
        <v>136.10008393716842</v>
      </c>
      <c r="F646">
        <v>44</v>
      </c>
      <c r="G646" t="s">
        <v>373</v>
      </c>
      <c r="H646" s="175">
        <v>6228.7921911138483</v>
      </c>
      <c r="J646" s="169"/>
      <c r="AA646" s="169"/>
      <c r="AF646" s="170"/>
    </row>
    <row r="647" spans="2:32" x14ac:dyDescent="0.25">
      <c r="B647" s="174">
        <v>4813.92</v>
      </c>
      <c r="C647">
        <v>29</v>
      </c>
      <c r="D647">
        <v>1050</v>
      </c>
      <c r="E647" s="103">
        <v>67.487778092444898</v>
      </c>
      <c r="F647">
        <v>46</v>
      </c>
      <c r="G647" t="s">
        <v>369</v>
      </c>
      <c r="H647" s="175">
        <v>3619.7913152086421</v>
      </c>
      <c r="J647" s="169"/>
      <c r="AA647" s="169"/>
      <c r="AF647" s="170"/>
    </row>
    <row r="648" spans="2:32" x14ac:dyDescent="0.25">
      <c r="B648" s="174">
        <v>19329.830000000002</v>
      </c>
      <c r="C648">
        <v>40</v>
      </c>
      <c r="D648">
        <v>2800</v>
      </c>
      <c r="E648" s="103">
        <v>338.13950103424975</v>
      </c>
      <c r="F648">
        <v>35</v>
      </c>
      <c r="G648" t="s">
        <v>369</v>
      </c>
      <c r="H648" s="175">
        <v>18408.564228975298</v>
      </c>
      <c r="J648" s="169"/>
      <c r="AA648" s="169"/>
      <c r="AF648" s="170"/>
    </row>
    <row r="649" spans="2:32" x14ac:dyDescent="0.25">
      <c r="B649" s="174">
        <v>8145.37</v>
      </c>
      <c r="C649">
        <v>28</v>
      </c>
      <c r="D649">
        <v>2800</v>
      </c>
      <c r="E649" s="103">
        <v>203.17314395765547</v>
      </c>
      <c r="F649">
        <v>37</v>
      </c>
      <c r="G649" t="s">
        <v>373</v>
      </c>
      <c r="H649" s="175">
        <v>7457.2460670961627</v>
      </c>
      <c r="J649" s="169"/>
      <c r="AA649" s="169"/>
      <c r="AF649" s="170"/>
    </row>
    <row r="650" spans="2:32" x14ac:dyDescent="0.25">
      <c r="B650" s="174">
        <v>18142.28</v>
      </c>
      <c r="C650">
        <v>33</v>
      </c>
      <c r="D650">
        <v>2800</v>
      </c>
      <c r="E650" s="103">
        <v>192.27999594084233</v>
      </c>
      <c r="F650">
        <v>50</v>
      </c>
      <c r="G650" t="s">
        <v>369</v>
      </c>
      <c r="H650" s="175">
        <v>16855.218967964753</v>
      </c>
      <c r="J650" s="169"/>
      <c r="AA650" s="169"/>
      <c r="AF650" s="170"/>
    </row>
    <row r="651" spans="2:32" x14ac:dyDescent="0.25">
      <c r="B651" s="174">
        <v>6282.62</v>
      </c>
      <c r="C651">
        <v>39</v>
      </c>
      <c r="D651">
        <v>1050</v>
      </c>
      <c r="E651" s="103">
        <v>117.21281454130153</v>
      </c>
      <c r="F651">
        <v>31</v>
      </c>
      <c r="G651" t="s">
        <v>369</v>
      </c>
      <c r="H651" s="175">
        <v>5434.5485298738013</v>
      </c>
      <c r="J651" s="169"/>
      <c r="AA651" s="169"/>
      <c r="AF651" s="170"/>
    </row>
    <row r="652" spans="2:32" x14ac:dyDescent="0.25">
      <c r="B652" s="174">
        <v>22621.09</v>
      </c>
      <c r="C652">
        <v>35</v>
      </c>
      <c r="D652">
        <v>4550</v>
      </c>
      <c r="E652" s="103">
        <v>424.9657348572386</v>
      </c>
      <c r="F652">
        <v>35</v>
      </c>
      <c r="G652" t="s">
        <v>369</v>
      </c>
      <c r="H652" s="175">
        <v>21719.025132244937</v>
      </c>
      <c r="J652" s="169"/>
      <c r="AA652" s="169"/>
      <c r="AF652" s="170"/>
    </row>
    <row r="653" spans="2:32" x14ac:dyDescent="0.25">
      <c r="B653" s="174">
        <v>11573.1</v>
      </c>
      <c r="C653">
        <v>33</v>
      </c>
      <c r="D653">
        <v>2800</v>
      </c>
      <c r="E653" s="103">
        <v>507.69496465168214</v>
      </c>
      <c r="F653">
        <v>50</v>
      </c>
      <c r="G653" t="s">
        <v>369</v>
      </c>
      <c r="H653" s="175">
        <v>10769.9255121839</v>
      </c>
      <c r="J653" s="169"/>
      <c r="AA653" s="169"/>
      <c r="AF653" s="170"/>
    </row>
    <row r="654" spans="2:32" x14ac:dyDescent="0.25">
      <c r="B654" s="174">
        <v>10924.95</v>
      </c>
      <c r="C654">
        <v>33</v>
      </c>
      <c r="D654">
        <v>2800</v>
      </c>
      <c r="E654" s="103">
        <v>214.06541420014958</v>
      </c>
      <c r="F654">
        <v>37</v>
      </c>
      <c r="G654" t="s">
        <v>369</v>
      </c>
      <c r="H654" s="175">
        <v>9907.8091358211386</v>
      </c>
      <c r="J654" s="169"/>
      <c r="AA654" s="169"/>
      <c r="AF654" s="170"/>
    </row>
    <row r="655" spans="2:32" x14ac:dyDescent="0.25">
      <c r="B655" s="174">
        <v>4153.51</v>
      </c>
      <c r="C655">
        <v>32</v>
      </c>
      <c r="D655">
        <v>1050</v>
      </c>
      <c r="E655" s="103">
        <v>77.077887739678758</v>
      </c>
      <c r="F655">
        <v>43</v>
      </c>
      <c r="G655" t="s">
        <v>369</v>
      </c>
      <c r="H655" s="175">
        <v>3035.7534031023215</v>
      </c>
      <c r="J655" s="169"/>
      <c r="AA655" s="169"/>
      <c r="AF655" s="170"/>
    </row>
    <row r="656" spans="2:32" x14ac:dyDescent="0.25">
      <c r="B656" s="174">
        <v>30665.200000000001</v>
      </c>
      <c r="C656">
        <v>45</v>
      </c>
      <c r="D656">
        <v>2800</v>
      </c>
      <c r="E656" s="103">
        <v>601.13809418640369</v>
      </c>
      <c r="F656">
        <v>30</v>
      </c>
      <c r="G656" t="s">
        <v>369</v>
      </c>
      <c r="H656" s="175">
        <v>29808.852237825002</v>
      </c>
      <c r="J656" s="169"/>
      <c r="AA656" s="169"/>
      <c r="AF656" s="170"/>
    </row>
    <row r="657" spans="2:32" x14ac:dyDescent="0.25">
      <c r="B657" s="174">
        <v>16410.84</v>
      </c>
      <c r="C657">
        <v>35</v>
      </c>
      <c r="D657">
        <v>2800</v>
      </c>
      <c r="E657" s="103">
        <v>261.51737529676222</v>
      </c>
      <c r="F657">
        <v>50</v>
      </c>
      <c r="G657" t="s">
        <v>373</v>
      </c>
      <c r="H657" s="175">
        <v>15623.240951781181</v>
      </c>
      <c r="J657" s="169"/>
      <c r="AA657" s="169"/>
      <c r="AF657" s="170"/>
    </row>
    <row r="658" spans="2:32" x14ac:dyDescent="0.25">
      <c r="B658" s="174">
        <v>10078.99</v>
      </c>
      <c r="C658">
        <v>41</v>
      </c>
      <c r="D658">
        <v>1050</v>
      </c>
      <c r="E658" s="103">
        <v>108.68706072473883</v>
      </c>
      <c r="F658">
        <v>29</v>
      </c>
      <c r="G658" t="s">
        <v>369</v>
      </c>
      <c r="H658" s="175">
        <v>9195.5338503786807</v>
      </c>
      <c r="J658" s="169"/>
      <c r="AA658" s="169"/>
      <c r="AF658" s="170"/>
    </row>
    <row r="659" spans="2:32" x14ac:dyDescent="0.25">
      <c r="B659" s="174">
        <v>12563.41</v>
      </c>
      <c r="C659">
        <v>42</v>
      </c>
      <c r="D659">
        <v>1575</v>
      </c>
      <c r="E659" s="103">
        <v>250.24299410146884</v>
      </c>
      <c r="F659">
        <v>28</v>
      </c>
      <c r="G659" t="s">
        <v>369</v>
      </c>
      <c r="H659" s="175">
        <v>11779.968926227119</v>
      </c>
      <c r="J659" s="169"/>
      <c r="AA659" s="169"/>
      <c r="AF659" s="170"/>
    </row>
    <row r="660" spans="2:32" x14ac:dyDescent="0.25">
      <c r="B660" s="174">
        <v>10612.79</v>
      </c>
      <c r="C660">
        <v>31</v>
      </c>
      <c r="D660">
        <v>2800</v>
      </c>
      <c r="E660" s="103">
        <v>217.75930356694442</v>
      </c>
      <c r="F660">
        <v>39</v>
      </c>
      <c r="G660" t="s">
        <v>369</v>
      </c>
      <c r="H660" s="175">
        <v>9644.141573488394</v>
      </c>
      <c r="J660" s="169"/>
      <c r="AA660" s="169"/>
      <c r="AF660" s="170"/>
    </row>
    <row r="661" spans="2:32" x14ac:dyDescent="0.25">
      <c r="B661" s="174">
        <v>10425.370000000001</v>
      </c>
      <c r="C661">
        <v>26</v>
      </c>
      <c r="D661">
        <v>2800</v>
      </c>
      <c r="E661" s="103">
        <v>191.71229191837074</v>
      </c>
      <c r="F661">
        <v>44</v>
      </c>
      <c r="G661" t="s">
        <v>369</v>
      </c>
      <c r="H661" s="175">
        <v>9380.5069101372319</v>
      </c>
      <c r="J661" s="169"/>
      <c r="AA661" s="169"/>
      <c r="AF661" s="170"/>
    </row>
    <row r="662" spans="2:32" x14ac:dyDescent="0.25">
      <c r="B662" s="174">
        <v>11901.64</v>
      </c>
      <c r="C662">
        <v>30</v>
      </c>
      <c r="D662">
        <v>4550</v>
      </c>
      <c r="E662" s="103">
        <v>343.70065932091978</v>
      </c>
      <c r="F662">
        <v>25</v>
      </c>
      <c r="G662" t="s">
        <v>369</v>
      </c>
      <c r="H662" s="175">
        <v>11114.344668821906</v>
      </c>
      <c r="J662" s="169"/>
      <c r="AA662" s="169"/>
      <c r="AF662" s="170"/>
    </row>
    <row r="663" spans="2:32" x14ac:dyDescent="0.25">
      <c r="B663" s="174">
        <v>18591.02</v>
      </c>
      <c r="C663">
        <v>32</v>
      </c>
      <c r="D663">
        <v>4600.8549999999996</v>
      </c>
      <c r="E663" s="103">
        <v>371.50958241809752</v>
      </c>
      <c r="F663">
        <v>38</v>
      </c>
      <c r="G663" t="s">
        <v>369</v>
      </c>
      <c r="H663" s="175">
        <v>17607.851065677038</v>
      </c>
      <c r="J663" s="169"/>
      <c r="AA663" s="169"/>
      <c r="AF663" s="170"/>
    </row>
    <row r="664" spans="2:32" x14ac:dyDescent="0.25">
      <c r="B664" s="174">
        <v>17735.43</v>
      </c>
      <c r="C664">
        <v>44</v>
      </c>
      <c r="D664">
        <v>1925</v>
      </c>
      <c r="E664" s="103">
        <v>371.74359542467636</v>
      </c>
      <c r="F664">
        <v>26</v>
      </c>
      <c r="G664" t="s">
        <v>369</v>
      </c>
      <c r="H664" s="175">
        <v>16940.245816140676</v>
      </c>
      <c r="J664" s="169"/>
      <c r="AA664" s="169"/>
      <c r="AF664" s="170"/>
    </row>
    <row r="665" spans="2:32" x14ac:dyDescent="0.25">
      <c r="B665" s="174">
        <v>3944.88</v>
      </c>
      <c r="C665">
        <v>24</v>
      </c>
      <c r="D665">
        <v>1925</v>
      </c>
      <c r="E665" s="103">
        <v>178.61800770651027</v>
      </c>
      <c r="F665">
        <v>46</v>
      </c>
      <c r="G665" t="s">
        <v>373</v>
      </c>
      <c r="H665" s="175">
        <v>3273.9590382460674</v>
      </c>
      <c r="J665" s="169"/>
      <c r="AA665" s="169"/>
      <c r="AF665" s="170"/>
    </row>
    <row r="666" spans="2:32" x14ac:dyDescent="0.25">
      <c r="B666" s="174">
        <v>81488.2</v>
      </c>
      <c r="C666">
        <v>55</v>
      </c>
      <c r="D666">
        <v>2800</v>
      </c>
      <c r="E666" s="103">
        <v>2566.6706113134087</v>
      </c>
      <c r="F666">
        <v>20</v>
      </c>
      <c r="G666" t="s">
        <v>369</v>
      </c>
      <c r="H666" s="175">
        <v>80391.965858285505</v>
      </c>
      <c r="J666" s="169"/>
      <c r="AA666" s="169"/>
      <c r="AF666" s="170"/>
    </row>
    <row r="667" spans="2:32" x14ac:dyDescent="0.25">
      <c r="B667" s="174">
        <v>5979.48</v>
      </c>
      <c r="C667">
        <v>36</v>
      </c>
      <c r="D667">
        <v>1050</v>
      </c>
      <c r="E667" s="103">
        <v>103.92938536929607</v>
      </c>
      <c r="F667">
        <v>39</v>
      </c>
      <c r="G667" t="s">
        <v>369</v>
      </c>
      <c r="H667" s="175">
        <v>5064.7483145366823</v>
      </c>
      <c r="J667" s="169"/>
      <c r="AA667" s="169"/>
      <c r="AF667" s="170"/>
    </row>
    <row r="668" spans="2:32" x14ac:dyDescent="0.25">
      <c r="B668" s="174">
        <v>10033.59</v>
      </c>
      <c r="C668">
        <v>23</v>
      </c>
      <c r="D668">
        <v>2800</v>
      </c>
      <c r="E668" s="103">
        <v>448.26861851744246</v>
      </c>
      <c r="F668">
        <v>50</v>
      </c>
      <c r="G668" t="s">
        <v>369</v>
      </c>
      <c r="H668" s="175">
        <v>9414.0368434340598</v>
      </c>
      <c r="J668" s="169"/>
      <c r="AA668" s="169"/>
      <c r="AF668" s="170"/>
    </row>
    <row r="669" spans="2:32" x14ac:dyDescent="0.25">
      <c r="B669" s="174">
        <v>10284.530000000001</v>
      </c>
      <c r="C669">
        <v>30</v>
      </c>
      <c r="D669">
        <v>2800</v>
      </c>
      <c r="E669" s="103">
        <v>211.50809804364295</v>
      </c>
      <c r="F669">
        <v>45</v>
      </c>
      <c r="G669" t="s">
        <v>369</v>
      </c>
      <c r="H669" s="175">
        <v>9220.0162499530197</v>
      </c>
      <c r="J669" s="169"/>
      <c r="AA669" s="169"/>
      <c r="AF669" s="170"/>
    </row>
    <row r="670" spans="2:32" x14ac:dyDescent="0.25">
      <c r="B670" s="174">
        <v>15309.56</v>
      </c>
      <c r="C670">
        <v>43</v>
      </c>
      <c r="D670">
        <v>1050</v>
      </c>
      <c r="E670" s="103">
        <v>139.47849539392311</v>
      </c>
      <c r="F670">
        <v>37</v>
      </c>
      <c r="G670" t="s">
        <v>369</v>
      </c>
      <c r="H670" s="175">
        <v>14316.591368592724</v>
      </c>
      <c r="J670" s="169"/>
      <c r="AA670" s="169"/>
      <c r="AF670" s="170"/>
    </row>
    <row r="671" spans="2:32" x14ac:dyDescent="0.25">
      <c r="B671" s="174">
        <v>10485.39</v>
      </c>
      <c r="C671">
        <v>40</v>
      </c>
      <c r="D671">
        <v>1050</v>
      </c>
      <c r="E671" s="103">
        <v>101.22873717937098</v>
      </c>
      <c r="F671">
        <v>35</v>
      </c>
      <c r="G671" t="s">
        <v>369</v>
      </c>
      <c r="H671" s="175">
        <v>9466.9199976973941</v>
      </c>
      <c r="J671" s="169"/>
      <c r="AA671" s="169"/>
      <c r="AF671" s="170"/>
    </row>
    <row r="672" spans="2:32" x14ac:dyDescent="0.25">
      <c r="B672" s="174">
        <v>5201.5</v>
      </c>
      <c r="C672">
        <v>25</v>
      </c>
      <c r="D672">
        <v>2800</v>
      </c>
      <c r="E672" s="103">
        <v>322.02525246837189</v>
      </c>
      <c r="F672">
        <v>50</v>
      </c>
      <c r="G672" t="s">
        <v>369</v>
      </c>
      <c r="H672" s="175">
        <v>4424.9847811523105</v>
      </c>
      <c r="J672" s="169"/>
      <c r="AA672" s="169"/>
      <c r="AF672" s="170"/>
    </row>
    <row r="673" spans="2:32" x14ac:dyDescent="0.25">
      <c r="B673" s="174">
        <v>18612.04</v>
      </c>
      <c r="C673">
        <v>38</v>
      </c>
      <c r="D673">
        <v>2800</v>
      </c>
      <c r="E673" s="103">
        <v>318.8184824341821</v>
      </c>
      <c r="F673">
        <v>37</v>
      </c>
      <c r="G673" t="s">
        <v>369</v>
      </c>
      <c r="H673" s="175">
        <v>17697.528374512487</v>
      </c>
      <c r="J673" s="169"/>
      <c r="AA673" s="169"/>
      <c r="AF673" s="170"/>
    </row>
    <row r="674" spans="2:32" x14ac:dyDescent="0.25">
      <c r="B674" s="174">
        <v>7360.39</v>
      </c>
      <c r="C674">
        <v>39</v>
      </c>
      <c r="D674">
        <v>1225</v>
      </c>
      <c r="E674" s="103">
        <v>150.42220832743874</v>
      </c>
      <c r="F674">
        <v>26</v>
      </c>
      <c r="G674" t="s">
        <v>369</v>
      </c>
      <c r="H674" s="175">
        <v>6530.6885309661748</v>
      </c>
      <c r="J674" s="169"/>
      <c r="AA674" s="169"/>
      <c r="AF674" s="170"/>
    </row>
    <row r="675" spans="2:32" x14ac:dyDescent="0.25">
      <c r="B675" s="174">
        <v>29013.34</v>
      </c>
      <c r="C675">
        <v>37</v>
      </c>
      <c r="D675">
        <v>2800</v>
      </c>
      <c r="E675" s="103">
        <v>514.67431249894616</v>
      </c>
      <c r="F675">
        <v>38</v>
      </c>
      <c r="G675" t="s">
        <v>369</v>
      </c>
      <c r="H675" s="175">
        <v>28299.053803835333</v>
      </c>
      <c r="J675" s="169"/>
      <c r="AA675" s="169"/>
      <c r="AF675" s="170"/>
    </row>
    <row r="676" spans="2:32" x14ac:dyDescent="0.25">
      <c r="B676" s="174">
        <v>7459.72</v>
      </c>
      <c r="C676">
        <v>26</v>
      </c>
      <c r="D676">
        <v>2800</v>
      </c>
      <c r="E676" s="103">
        <v>197.96377969831761</v>
      </c>
      <c r="F676">
        <v>39</v>
      </c>
      <c r="G676" t="s">
        <v>369</v>
      </c>
      <c r="H676" s="175">
        <v>6477.3117341497673</v>
      </c>
      <c r="J676" s="169"/>
      <c r="AA676" s="169"/>
      <c r="AF676" s="170"/>
    </row>
    <row r="677" spans="2:32" x14ac:dyDescent="0.25">
      <c r="B677" s="174">
        <v>21734.66</v>
      </c>
      <c r="C677">
        <v>34</v>
      </c>
      <c r="D677">
        <v>5600</v>
      </c>
      <c r="E677" s="103">
        <v>448.968137540996</v>
      </c>
      <c r="F677">
        <v>31</v>
      </c>
      <c r="G677" t="s">
        <v>369</v>
      </c>
      <c r="H677" s="175">
        <v>20818.77619328646</v>
      </c>
      <c r="J677" s="169"/>
      <c r="AA677" s="169"/>
      <c r="AF677" s="170"/>
    </row>
    <row r="678" spans="2:32" x14ac:dyDescent="0.25">
      <c r="B678" s="174">
        <v>3248.11</v>
      </c>
      <c r="C678">
        <v>29</v>
      </c>
      <c r="D678">
        <v>1050</v>
      </c>
      <c r="E678" s="103">
        <v>70.329368748968903</v>
      </c>
      <c r="F678">
        <v>41</v>
      </c>
      <c r="G678" t="s">
        <v>369</v>
      </c>
      <c r="H678" s="175">
        <v>2161.9970850206546</v>
      </c>
      <c r="J678" s="169"/>
      <c r="AA678" s="169"/>
      <c r="AF678" s="170"/>
    </row>
    <row r="679" spans="2:32" x14ac:dyDescent="0.25">
      <c r="B679" s="174">
        <v>7797.5</v>
      </c>
      <c r="C679">
        <v>37</v>
      </c>
      <c r="D679">
        <v>1750</v>
      </c>
      <c r="E679" s="103">
        <v>185.58751668463989</v>
      </c>
      <c r="F679">
        <v>23</v>
      </c>
      <c r="G679" t="s">
        <v>369</v>
      </c>
      <c r="H679" s="175">
        <v>7090.9178296117443</v>
      </c>
      <c r="J679" s="169"/>
      <c r="AA679" s="169"/>
      <c r="AF679" s="170"/>
    </row>
    <row r="680" spans="2:32" x14ac:dyDescent="0.25">
      <c r="B680" s="174">
        <v>12999.55</v>
      </c>
      <c r="C680">
        <v>34</v>
      </c>
      <c r="D680">
        <v>2800</v>
      </c>
      <c r="E680" s="103">
        <v>246.9314070571524</v>
      </c>
      <c r="F680">
        <v>36</v>
      </c>
      <c r="G680" t="s">
        <v>373</v>
      </c>
      <c r="H680" s="175">
        <v>12461.721553035659</v>
      </c>
      <c r="J680" s="169"/>
      <c r="AA680" s="169"/>
      <c r="AF680" s="170"/>
    </row>
    <row r="681" spans="2:32" x14ac:dyDescent="0.25">
      <c r="B681" s="174">
        <v>13840.58</v>
      </c>
      <c r="C681">
        <v>34</v>
      </c>
      <c r="D681">
        <v>2800</v>
      </c>
      <c r="E681" s="103">
        <v>246.9314070571524</v>
      </c>
      <c r="F681">
        <v>41</v>
      </c>
      <c r="G681" t="s">
        <v>369</v>
      </c>
      <c r="H681" s="175">
        <v>12849.041548061281</v>
      </c>
      <c r="J681" s="169"/>
      <c r="AA681" s="169"/>
      <c r="AF681" s="170"/>
    </row>
    <row r="682" spans="2:32" x14ac:dyDescent="0.25">
      <c r="B682" s="174">
        <v>3211.04</v>
      </c>
      <c r="C682">
        <v>25</v>
      </c>
      <c r="D682">
        <v>1400</v>
      </c>
      <c r="E682" s="103">
        <v>220.73857302366807</v>
      </c>
      <c r="F682">
        <v>50</v>
      </c>
      <c r="G682" t="s">
        <v>369</v>
      </c>
      <c r="H682" s="175">
        <v>2561.6565963743797</v>
      </c>
      <c r="J682" s="169"/>
      <c r="AA682" s="169"/>
      <c r="AF682" s="170"/>
    </row>
    <row r="683" spans="2:32" x14ac:dyDescent="0.25">
      <c r="B683" s="174">
        <v>9706.5400000000009</v>
      </c>
      <c r="C683">
        <v>29</v>
      </c>
      <c r="D683">
        <v>2800</v>
      </c>
      <c r="E683" s="103">
        <v>334.06840372356828</v>
      </c>
      <c r="F683">
        <v>46</v>
      </c>
      <c r="G683" t="s">
        <v>373</v>
      </c>
      <c r="H683" s="175">
        <v>9121.2969355346158</v>
      </c>
      <c r="J683" s="169"/>
      <c r="AA683" s="169"/>
      <c r="AF683" s="170"/>
    </row>
    <row r="684" spans="2:32" x14ac:dyDescent="0.25">
      <c r="B684" s="174">
        <v>9032.08</v>
      </c>
      <c r="C684">
        <v>29</v>
      </c>
      <c r="D684">
        <v>1925</v>
      </c>
      <c r="E684" s="103">
        <v>273.86771702805919</v>
      </c>
      <c r="F684">
        <v>41</v>
      </c>
      <c r="G684" t="s">
        <v>373</v>
      </c>
      <c r="H684" s="175">
        <v>8591.4862082820528</v>
      </c>
      <c r="J684" s="169"/>
      <c r="AA684" s="169"/>
      <c r="AF684" s="170"/>
    </row>
    <row r="685" spans="2:32" x14ac:dyDescent="0.25">
      <c r="B685" s="174">
        <v>68283.08</v>
      </c>
      <c r="C685">
        <v>46</v>
      </c>
      <c r="D685">
        <v>3129.9999500000004</v>
      </c>
      <c r="E685" s="103">
        <v>1270.0468949759058</v>
      </c>
      <c r="F685">
        <v>39</v>
      </c>
      <c r="G685" t="s">
        <v>373</v>
      </c>
      <c r="H685" s="175">
        <v>68006.634793944497</v>
      </c>
      <c r="J685" s="169"/>
      <c r="AA685" s="169"/>
      <c r="AF685" s="170"/>
    </row>
    <row r="686" spans="2:32" x14ac:dyDescent="0.25">
      <c r="B686" s="174">
        <v>20664.98</v>
      </c>
      <c r="C686">
        <v>35</v>
      </c>
      <c r="D686">
        <v>4550</v>
      </c>
      <c r="E686" s="103">
        <v>386.33425174514025</v>
      </c>
      <c r="F686">
        <v>35</v>
      </c>
      <c r="G686" t="s">
        <v>369</v>
      </c>
      <c r="H686" s="175">
        <v>19658.806357048878</v>
      </c>
      <c r="J686" s="169"/>
      <c r="AA686" s="169"/>
      <c r="AF686" s="170"/>
    </row>
    <row r="687" spans="2:32" x14ac:dyDescent="0.25">
      <c r="B687" s="174">
        <v>10649.65</v>
      </c>
      <c r="C687">
        <v>31</v>
      </c>
      <c r="D687">
        <v>2800</v>
      </c>
      <c r="E687" s="103">
        <v>197.96375845406314</v>
      </c>
      <c r="F687">
        <v>49</v>
      </c>
      <c r="G687" t="s">
        <v>369</v>
      </c>
      <c r="H687" s="175">
        <v>9485.1842473730721</v>
      </c>
      <c r="J687" s="169"/>
      <c r="AA687" s="169"/>
      <c r="AF687" s="170"/>
    </row>
    <row r="688" spans="2:32" x14ac:dyDescent="0.25">
      <c r="B688" s="174">
        <v>11249.71</v>
      </c>
      <c r="C688">
        <v>46</v>
      </c>
      <c r="D688">
        <v>1050</v>
      </c>
      <c r="E688" s="103">
        <v>228.37436592289066</v>
      </c>
      <c r="F688">
        <v>29</v>
      </c>
      <c r="G688" t="s">
        <v>369</v>
      </c>
      <c r="H688" s="175">
        <v>10417.477090844201</v>
      </c>
      <c r="J688" s="169"/>
      <c r="AA688" s="169"/>
      <c r="AF688" s="170"/>
    </row>
    <row r="689" spans="2:32" x14ac:dyDescent="0.25">
      <c r="B689" s="174">
        <v>28397.55</v>
      </c>
      <c r="C689">
        <v>37</v>
      </c>
      <c r="D689">
        <v>2800</v>
      </c>
      <c r="E689" s="103">
        <v>502.9783042751356</v>
      </c>
      <c r="F689">
        <v>38</v>
      </c>
      <c r="G689" t="s">
        <v>369</v>
      </c>
      <c r="H689" s="175">
        <v>27662.753421756835</v>
      </c>
      <c r="J689" s="169"/>
      <c r="AA689" s="169"/>
      <c r="AF689" s="170"/>
    </row>
    <row r="690" spans="2:32" x14ac:dyDescent="0.25">
      <c r="B690" s="174">
        <v>4371.58</v>
      </c>
      <c r="C690">
        <v>30</v>
      </c>
      <c r="D690">
        <v>1925</v>
      </c>
      <c r="E690" s="103">
        <v>189.72001316531211</v>
      </c>
      <c r="F690">
        <v>30</v>
      </c>
      <c r="G690" t="s">
        <v>369</v>
      </c>
      <c r="H690" s="175">
        <v>3665.5601321385402</v>
      </c>
      <c r="J690" s="169"/>
      <c r="AA690" s="169"/>
      <c r="AF690" s="170"/>
    </row>
    <row r="691" spans="2:32" x14ac:dyDescent="0.25">
      <c r="B691" s="174">
        <v>24897.48</v>
      </c>
      <c r="C691">
        <v>42</v>
      </c>
      <c r="D691">
        <v>2800</v>
      </c>
      <c r="E691" s="103">
        <v>444.87643395816679</v>
      </c>
      <c r="F691">
        <v>33</v>
      </c>
      <c r="G691" t="s">
        <v>369</v>
      </c>
      <c r="H691" s="175">
        <v>24056.640586082209</v>
      </c>
      <c r="J691" s="169"/>
      <c r="AA691" s="169"/>
      <c r="AF691" s="170"/>
    </row>
    <row r="692" spans="2:32" x14ac:dyDescent="0.25">
      <c r="B692" s="174">
        <v>11170.55</v>
      </c>
      <c r="C692">
        <v>31</v>
      </c>
      <c r="D692">
        <v>2800</v>
      </c>
      <c r="E692" s="103">
        <v>227.75679554060173</v>
      </c>
      <c r="F692">
        <v>49</v>
      </c>
      <c r="G692" t="s">
        <v>369</v>
      </c>
      <c r="H692" s="175">
        <v>10032.863691659531</v>
      </c>
      <c r="J692" s="169"/>
      <c r="AA692" s="169"/>
      <c r="AF692" s="170"/>
    </row>
    <row r="693" spans="2:32" x14ac:dyDescent="0.25">
      <c r="B693" s="174">
        <v>11133.23</v>
      </c>
      <c r="C693">
        <v>54</v>
      </c>
      <c r="D693">
        <v>1050</v>
      </c>
      <c r="E693" s="103">
        <v>562.10230842614453</v>
      </c>
      <c r="F693">
        <v>11</v>
      </c>
      <c r="G693" t="s">
        <v>373</v>
      </c>
      <c r="H693" s="175">
        <v>11002.295290404158</v>
      </c>
      <c r="J693" s="169"/>
      <c r="AA693" s="169"/>
      <c r="AF693" s="170"/>
    </row>
    <row r="694" spans="2:32" x14ac:dyDescent="0.25">
      <c r="B694" s="174">
        <v>17862.259999999998</v>
      </c>
      <c r="C694">
        <v>37</v>
      </c>
      <c r="D694">
        <v>2800</v>
      </c>
      <c r="E694" s="103">
        <v>296.94002669542385</v>
      </c>
      <c r="F694">
        <v>43</v>
      </c>
      <c r="G694" t="s">
        <v>369</v>
      </c>
      <c r="H694" s="175">
        <v>16912.712064351777</v>
      </c>
      <c r="J694" s="169"/>
      <c r="AA694" s="169"/>
      <c r="AF694" s="170"/>
    </row>
    <row r="695" spans="2:32" x14ac:dyDescent="0.25">
      <c r="B695" s="174">
        <v>23490.33</v>
      </c>
      <c r="C695">
        <v>48</v>
      </c>
      <c r="D695">
        <v>1135.1252500000001</v>
      </c>
      <c r="E695" s="103">
        <v>591.99676731494276</v>
      </c>
      <c r="F695">
        <v>25</v>
      </c>
      <c r="G695" t="s">
        <v>369</v>
      </c>
      <c r="H695" s="175">
        <v>22661.078625864626</v>
      </c>
      <c r="J695" s="169"/>
      <c r="AA695" s="169"/>
      <c r="AF695" s="170"/>
    </row>
    <row r="696" spans="2:32" x14ac:dyDescent="0.25">
      <c r="B696" s="174">
        <v>2455.86</v>
      </c>
      <c r="C696">
        <v>25</v>
      </c>
      <c r="D696">
        <v>1050</v>
      </c>
      <c r="E696" s="103">
        <v>71.785638795680768</v>
      </c>
      <c r="F696">
        <v>35</v>
      </c>
      <c r="G696" t="s">
        <v>373</v>
      </c>
      <c r="H696" s="175">
        <v>1793.3158959111129</v>
      </c>
      <c r="J696" s="169"/>
      <c r="AA696" s="169"/>
      <c r="AF696" s="170"/>
    </row>
    <row r="697" spans="2:32" x14ac:dyDescent="0.25">
      <c r="B697" s="174">
        <v>27800.26</v>
      </c>
      <c r="C697">
        <v>38</v>
      </c>
      <c r="D697">
        <v>2800</v>
      </c>
      <c r="E697" s="103">
        <v>281.12680350481492</v>
      </c>
      <c r="F697">
        <v>37</v>
      </c>
      <c r="G697" t="s">
        <v>369</v>
      </c>
      <c r="H697" s="175">
        <v>26775.932814445649</v>
      </c>
      <c r="J697" s="169"/>
      <c r="AA697" s="169"/>
      <c r="AF697" s="170"/>
    </row>
    <row r="698" spans="2:32" x14ac:dyDescent="0.25">
      <c r="B698" s="174">
        <v>11132.82</v>
      </c>
      <c r="C698">
        <v>26</v>
      </c>
      <c r="D698">
        <v>2800</v>
      </c>
      <c r="E698" s="103">
        <v>191.71229191837074</v>
      </c>
      <c r="F698">
        <v>49</v>
      </c>
      <c r="G698" t="s">
        <v>369</v>
      </c>
      <c r="H698" s="175">
        <v>9983.7165831989969</v>
      </c>
      <c r="J698" s="169"/>
      <c r="AA698" s="169"/>
      <c r="AF698" s="170"/>
    </row>
    <row r="699" spans="2:32" x14ac:dyDescent="0.25">
      <c r="B699" s="174">
        <v>7814.46</v>
      </c>
      <c r="C699">
        <v>43</v>
      </c>
      <c r="D699">
        <v>1050</v>
      </c>
      <c r="E699" s="103">
        <v>183.23645473319311</v>
      </c>
      <c r="F699">
        <v>22</v>
      </c>
      <c r="G699" t="s">
        <v>369</v>
      </c>
      <c r="H699" s="175">
        <v>7076.8389786622229</v>
      </c>
      <c r="J699" s="169"/>
      <c r="AA699" s="169"/>
      <c r="AF699" s="170"/>
    </row>
    <row r="700" spans="2:32" x14ac:dyDescent="0.25">
      <c r="B700" s="174">
        <v>5859.6</v>
      </c>
      <c r="C700">
        <v>31</v>
      </c>
      <c r="D700">
        <v>1050</v>
      </c>
      <c r="E700" s="103">
        <v>69.263635583508943</v>
      </c>
      <c r="F700">
        <v>49</v>
      </c>
      <c r="G700" t="s">
        <v>369</v>
      </c>
      <c r="H700" s="175">
        <v>4611.3868517424407</v>
      </c>
      <c r="J700" s="169"/>
      <c r="AA700" s="169"/>
      <c r="AF700" s="170"/>
    </row>
    <row r="701" spans="2:32" x14ac:dyDescent="0.25">
      <c r="B701" s="174">
        <v>29351.759999999998</v>
      </c>
      <c r="C701">
        <v>33</v>
      </c>
      <c r="D701">
        <v>9800</v>
      </c>
      <c r="E701" s="103">
        <v>689.29290727693001</v>
      </c>
      <c r="F701">
        <v>27</v>
      </c>
      <c r="G701" t="s">
        <v>369</v>
      </c>
      <c r="H701" s="175">
        <v>28335.828377093974</v>
      </c>
      <c r="J701" s="169"/>
      <c r="AA701" s="169"/>
      <c r="AF701" s="170"/>
    </row>
    <row r="702" spans="2:32" x14ac:dyDescent="0.25">
      <c r="B702" s="174">
        <v>5618.17</v>
      </c>
      <c r="C702">
        <v>35</v>
      </c>
      <c r="D702">
        <v>1050</v>
      </c>
      <c r="E702" s="103">
        <v>98.069015736285834</v>
      </c>
      <c r="F702">
        <v>40</v>
      </c>
      <c r="G702" t="s">
        <v>369</v>
      </c>
      <c r="H702" s="175">
        <v>4718.3029089700185</v>
      </c>
      <c r="J702" s="169"/>
      <c r="AA702" s="169"/>
      <c r="AF702" s="170"/>
    </row>
    <row r="703" spans="2:32" x14ac:dyDescent="0.25">
      <c r="B703" s="174">
        <v>37609.19</v>
      </c>
      <c r="C703">
        <v>32</v>
      </c>
      <c r="D703">
        <v>9800</v>
      </c>
      <c r="E703" s="103">
        <v>603.89472842088367</v>
      </c>
      <c r="F703">
        <v>28</v>
      </c>
      <c r="G703" t="s">
        <v>369</v>
      </c>
      <c r="H703" s="175">
        <v>36571.855450316762</v>
      </c>
      <c r="J703" s="169"/>
      <c r="AA703" s="169"/>
      <c r="AF703" s="170"/>
    </row>
    <row r="704" spans="2:32" x14ac:dyDescent="0.25">
      <c r="B704" s="174">
        <v>8219.1299999999992</v>
      </c>
      <c r="C704">
        <v>28</v>
      </c>
      <c r="D704">
        <v>2800</v>
      </c>
      <c r="E704" s="103">
        <v>184.70351415651069</v>
      </c>
      <c r="F704">
        <v>47</v>
      </c>
      <c r="G704" t="s">
        <v>369</v>
      </c>
      <c r="H704" s="175">
        <v>7080.2116589083435</v>
      </c>
      <c r="J704" s="169"/>
      <c r="AA704" s="169"/>
      <c r="AF704" s="170"/>
    </row>
    <row r="705" spans="2:32" x14ac:dyDescent="0.25">
      <c r="B705" s="174">
        <v>12379.09</v>
      </c>
      <c r="C705">
        <v>32</v>
      </c>
      <c r="D705">
        <v>2800</v>
      </c>
      <c r="E705" s="103">
        <v>226.09424352010078</v>
      </c>
      <c r="F705">
        <v>48</v>
      </c>
      <c r="G705" t="s">
        <v>369</v>
      </c>
      <c r="H705" s="175">
        <v>11266.609137850151</v>
      </c>
      <c r="J705" s="169"/>
      <c r="AA705" s="169"/>
      <c r="AF705" s="170"/>
    </row>
    <row r="706" spans="2:32" x14ac:dyDescent="0.25">
      <c r="B706" s="174">
        <v>12584.8</v>
      </c>
      <c r="C706">
        <v>42</v>
      </c>
      <c r="D706">
        <v>1575</v>
      </c>
      <c r="E706" s="103">
        <v>227.49539971931142</v>
      </c>
      <c r="F706">
        <v>33</v>
      </c>
      <c r="G706" t="s">
        <v>369</v>
      </c>
      <c r="H706" s="175">
        <v>11739.242030927251</v>
      </c>
      <c r="J706" s="169"/>
      <c r="AA706" s="169"/>
      <c r="AF706" s="170"/>
    </row>
    <row r="707" spans="2:32" x14ac:dyDescent="0.25">
      <c r="B707" s="174">
        <v>11314.24</v>
      </c>
      <c r="C707">
        <v>33</v>
      </c>
      <c r="D707">
        <v>2800</v>
      </c>
      <c r="E707" s="103">
        <v>235.47098474072317</v>
      </c>
      <c r="F707">
        <v>32</v>
      </c>
      <c r="G707" t="s">
        <v>373</v>
      </c>
      <c r="H707" s="175">
        <v>10712.315463040175</v>
      </c>
      <c r="J707" s="169"/>
      <c r="AA707" s="169"/>
      <c r="AF707" s="170"/>
    </row>
    <row r="708" spans="2:32" x14ac:dyDescent="0.25">
      <c r="B708" s="174">
        <v>12407.7</v>
      </c>
      <c r="C708">
        <v>33</v>
      </c>
      <c r="D708">
        <v>2800</v>
      </c>
      <c r="E708" s="103">
        <v>302.57466675722696</v>
      </c>
      <c r="F708">
        <v>50</v>
      </c>
      <c r="G708" t="s">
        <v>369</v>
      </c>
      <c r="H708" s="175">
        <v>11388.471106540566</v>
      </c>
      <c r="J708" s="169"/>
      <c r="AA708" s="169"/>
      <c r="AF708" s="170"/>
    </row>
    <row r="709" spans="2:32" x14ac:dyDescent="0.25">
      <c r="B709" s="174">
        <v>28442.65</v>
      </c>
      <c r="C709">
        <v>52</v>
      </c>
      <c r="D709">
        <v>1925</v>
      </c>
      <c r="E709" s="103">
        <v>785.20036617588971</v>
      </c>
      <c r="F709">
        <v>23</v>
      </c>
      <c r="G709" t="s">
        <v>369</v>
      </c>
      <c r="H709" s="175">
        <v>27447.931211492622</v>
      </c>
      <c r="J709" s="169"/>
      <c r="AA709" s="169"/>
      <c r="AF709" s="170"/>
    </row>
    <row r="710" spans="2:32" x14ac:dyDescent="0.25">
      <c r="B710" s="174">
        <v>10550</v>
      </c>
      <c r="C710">
        <v>47</v>
      </c>
      <c r="D710">
        <v>1050</v>
      </c>
      <c r="E710" s="103">
        <v>254.65348508024542</v>
      </c>
      <c r="F710">
        <v>23</v>
      </c>
      <c r="G710" t="s">
        <v>373</v>
      </c>
      <c r="H710" s="175">
        <v>10400.094560700438</v>
      </c>
      <c r="J710" s="169"/>
      <c r="AA710" s="169"/>
      <c r="AF710" s="170"/>
    </row>
    <row r="711" spans="2:32" x14ac:dyDescent="0.25">
      <c r="B711" s="174">
        <v>8248.93</v>
      </c>
      <c r="C711">
        <v>28</v>
      </c>
      <c r="D711">
        <v>2800</v>
      </c>
      <c r="E711" s="103">
        <v>250.46899422324321</v>
      </c>
      <c r="F711">
        <v>50</v>
      </c>
      <c r="G711" t="s">
        <v>369</v>
      </c>
      <c r="H711" s="175">
        <v>7283.4429853995543</v>
      </c>
      <c r="J711" s="169"/>
      <c r="AA711" s="169"/>
      <c r="AF711" s="170"/>
    </row>
    <row r="712" spans="2:32" x14ac:dyDescent="0.25">
      <c r="B712" s="174">
        <v>13344.14</v>
      </c>
      <c r="C712">
        <v>46</v>
      </c>
      <c r="D712">
        <v>1050</v>
      </c>
      <c r="E712" s="103">
        <v>166.57477078979113</v>
      </c>
      <c r="F712">
        <v>24</v>
      </c>
      <c r="G712" t="s">
        <v>369</v>
      </c>
      <c r="H712" s="175">
        <v>12425.20587029852</v>
      </c>
      <c r="J712" s="169"/>
      <c r="AA712" s="169"/>
      <c r="AF712" s="170"/>
    </row>
    <row r="713" spans="2:32" x14ac:dyDescent="0.25">
      <c r="B713" s="174">
        <v>6404.67</v>
      </c>
      <c r="C713">
        <v>37</v>
      </c>
      <c r="D713">
        <v>1050</v>
      </c>
      <c r="E713" s="103">
        <v>111.35251001078392</v>
      </c>
      <c r="F713">
        <v>38</v>
      </c>
      <c r="G713" t="s">
        <v>369</v>
      </c>
      <c r="H713" s="175">
        <v>5540.43875178699</v>
      </c>
      <c r="J713" s="169"/>
      <c r="AA713" s="169"/>
      <c r="AF713" s="170"/>
    </row>
    <row r="714" spans="2:32" x14ac:dyDescent="0.25">
      <c r="B714" s="174">
        <v>17276.32</v>
      </c>
      <c r="C714">
        <v>32</v>
      </c>
      <c r="D714">
        <v>2800</v>
      </c>
      <c r="E714" s="103">
        <v>367.59824577436052</v>
      </c>
      <c r="F714">
        <v>43</v>
      </c>
      <c r="G714" t="s">
        <v>369</v>
      </c>
      <c r="H714" s="175">
        <v>16507.611454592832</v>
      </c>
      <c r="J714" s="169"/>
      <c r="AA714" s="169"/>
      <c r="AF714" s="170"/>
    </row>
    <row r="715" spans="2:32" x14ac:dyDescent="0.25">
      <c r="B715" s="174">
        <v>6999.42</v>
      </c>
      <c r="C715">
        <v>26</v>
      </c>
      <c r="D715">
        <v>2800</v>
      </c>
      <c r="E715" s="103">
        <v>179.96769481938469</v>
      </c>
      <c r="F715">
        <v>44</v>
      </c>
      <c r="G715" t="s">
        <v>369</v>
      </c>
      <c r="H715" s="175">
        <v>5899.3956229811856</v>
      </c>
      <c r="J715" s="169"/>
      <c r="AA715" s="169"/>
      <c r="AF715" s="170"/>
    </row>
    <row r="716" spans="2:32" x14ac:dyDescent="0.25">
      <c r="B716" s="174">
        <v>7349.99</v>
      </c>
      <c r="C716">
        <v>40</v>
      </c>
      <c r="D716">
        <v>1050</v>
      </c>
      <c r="E716" s="103">
        <v>126.80231288784366</v>
      </c>
      <c r="F716">
        <v>35</v>
      </c>
      <c r="G716" t="s">
        <v>369</v>
      </c>
      <c r="H716" s="175">
        <v>6429.9156676642378</v>
      </c>
      <c r="J716" s="169"/>
      <c r="AA716" s="169"/>
      <c r="AF716" s="170"/>
    </row>
    <row r="717" spans="2:32" x14ac:dyDescent="0.25">
      <c r="B717" s="174">
        <v>3686.04</v>
      </c>
      <c r="C717">
        <v>28</v>
      </c>
      <c r="D717">
        <v>1400</v>
      </c>
      <c r="E717" s="103">
        <v>100.23057459508631</v>
      </c>
      <c r="F717">
        <v>42</v>
      </c>
      <c r="G717" t="s">
        <v>369</v>
      </c>
      <c r="H717" s="175">
        <v>2699.1290589551113</v>
      </c>
      <c r="J717" s="169"/>
      <c r="AA717" s="169"/>
      <c r="AF717" s="170"/>
    </row>
    <row r="718" spans="2:32" x14ac:dyDescent="0.25">
      <c r="B718" s="174">
        <v>6362.02</v>
      </c>
      <c r="C718">
        <v>29</v>
      </c>
      <c r="D718">
        <v>2100</v>
      </c>
      <c r="E718" s="103">
        <v>140.65873749793781</v>
      </c>
      <c r="F718">
        <v>41</v>
      </c>
      <c r="G718" t="s">
        <v>369</v>
      </c>
      <c r="H718" s="175">
        <v>5340.5398775448621</v>
      </c>
      <c r="J718" s="169"/>
      <c r="AA718" s="169"/>
      <c r="AF718" s="170"/>
    </row>
    <row r="719" spans="2:32" x14ac:dyDescent="0.25">
      <c r="B719" s="174">
        <v>7500.44</v>
      </c>
      <c r="C719">
        <v>35</v>
      </c>
      <c r="D719">
        <v>1050</v>
      </c>
      <c r="E719" s="103">
        <v>187.18800245451018</v>
      </c>
      <c r="F719">
        <v>50</v>
      </c>
      <c r="G719" t="s">
        <v>373</v>
      </c>
      <c r="H719" s="175">
        <v>7117.3407146138261</v>
      </c>
      <c r="J719" s="169"/>
      <c r="AA719" s="169"/>
      <c r="AF719" s="170"/>
    </row>
    <row r="720" spans="2:32" x14ac:dyDescent="0.25">
      <c r="B720" s="174">
        <v>3017.15</v>
      </c>
      <c r="C720">
        <v>28</v>
      </c>
      <c r="D720">
        <v>1050</v>
      </c>
      <c r="E720" s="103">
        <v>74.458405803593891</v>
      </c>
      <c r="F720">
        <v>35</v>
      </c>
      <c r="G720" t="s">
        <v>369</v>
      </c>
      <c r="H720" s="175">
        <v>2140.7244408437705</v>
      </c>
      <c r="J720" s="169"/>
      <c r="AA720" s="169"/>
      <c r="AF720" s="170"/>
    </row>
    <row r="721" spans="2:32" x14ac:dyDescent="0.25">
      <c r="B721" s="174">
        <v>9267.14</v>
      </c>
      <c r="C721">
        <v>30</v>
      </c>
      <c r="D721">
        <v>2800</v>
      </c>
      <c r="E721" s="103">
        <v>302.39234400126315</v>
      </c>
      <c r="F721">
        <v>50</v>
      </c>
      <c r="G721" t="s">
        <v>369</v>
      </c>
      <c r="H721" s="175">
        <v>8331.0074902795204</v>
      </c>
      <c r="J721" s="169"/>
      <c r="AA721" s="169"/>
      <c r="AF721" s="170"/>
    </row>
    <row r="722" spans="2:32" x14ac:dyDescent="0.25">
      <c r="B722" s="174">
        <v>3774.82</v>
      </c>
      <c r="C722">
        <v>22</v>
      </c>
      <c r="D722">
        <v>875</v>
      </c>
      <c r="E722" s="103">
        <v>119.27677661501551</v>
      </c>
      <c r="F722">
        <v>40</v>
      </c>
      <c r="G722" t="s">
        <v>373</v>
      </c>
      <c r="H722" s="175">
        <v>3388.0087122218238</v>
      </c>
      <c r="J722" s="169"/>
      <c r="AA722" s="169"/>
      <c r="AF722" s="170"/>
    </row>
    <row r="723" spans="2:32" x14ac:dyDescent="0.25">
      <c r="B723" s="174">
        <v>3205.57</v>
      </c>
      <c r="C723">
        <v>26</v>
      </c>
      <c r="D723">
        <v>1097.55555</v>
      </c>
      <c r="E723" s="103">
        <v>75.835118645484073</v>
      </c>
      <c r="F723">
        <v>50</v>
      </c>
      <c r="G723" t="s">
        <v>369</v>
      </c>
      <c r="H723" s="175">
        <v>2053.2953255553853</v>
      </c>
      <c r="J723" s="169"/>
      <c r="AA723" s="169"/>
      <c r="AF723" s="170"/>
    </row>
    <row r="724" spans="2:32" x14ac:dyDescent="0.25">
      <c r="B724" s="174">
        <v>2855.01</v>
      </c>
      <c r="C724">
        <v>26</v>
      </c>
      <c r="D724">
        <v>1050</v>
      </c>
      <c r="E724" s="103">
        <v>67.487885557269266</v>
      </c>
      <c r="F724">
        <v>50</v>
      </c>
      <c r="G724" t="s">
        <v>369</v>
      </c>
      <c r="H724" s="175">
        <v>1697.8210635733926</v>
      </c>
      <c r="J724" s="169"/>
      <c r="AA724" s="169"/>
      <c r="AF724" s="170"/>
    </row>
    <row r="725" spans="2:32" x14ac:dyDescent="0.25">
      <c r="B725" s="174">
        <v>15154.19</v>
      </c>
      <c r="C725">
        <v>38</v>
      </c>
      <c r="D725">
        <v>2800</v>
      </c>
      <c r="E725" s="103">
        <v>311.5730415151221</v>
      </c>
      <c r="F725">
        <v>27</v>
      </c>
      <c r="G725" t="s">
        <v>369</v>
      </c>
      <c r="H725" s="175">
        <v>14373.030148931935</v>
      </c>
      <c r="J725" s="169"/>
      <c r="AA725" s="169"/>
      <c r="AF725" s="170"/>
    </row>
    <row r="726" spans="2:32" x14ac:dyDescent="0.25">
      <c r="B726" s="174">
        <v>13698.62</v>
      </c>
      <c r="C726">
        <v>29</v>
      </c>
      <c r="D726">
        <v>2688.41615</v>
      </c>
      <c r="E726" s="103">
        <v>190.07431793269853</v>
      </c>
      <c r="F726">
        <v>50</v>
      </c>
      <c r="G726" t="s">
        <v>369</v>
      </c>
      <c r="H726" s="175">
        <v>12505.687200319557</v>
      </c>
      <c r="J726" s="169"/>
      <c r="AA726" s="169"/>
      <c r="AF726" s="170"/>
    </row>
    <row r="727" spans="2:32" x14ac:dyDescent="0.25">
      <c r="B727" s="174">
        <v>10473.77</v>
      </c>
      <c r="C727">
        <v>33</v>
      </c>
      <c r="D727">
        <v>2902.4663500000001</v>
      </c>
      <c r="E727" s="103">
        <v>221.89916479098082</v>
      </c>
      <c r="F727">
        <v>32</v>
      </c>
      <c r="G727" t="s">
        <v>369</v>
      </c>
      <c r="H727" s="175">
        <v>9525.9945026785845</v>
      </c>
      <c r="J727" s="169"/>
      <c r="AA727" s="169"/>
      <c r="AF727" s="170"/>
    </row>
    <row r="728" spans="2:32" x14ac:dyDescent="0.25">
      <c r="B728" s="174">
        <v>10355.94</v>
      </c>
      <c r="C728">
        <v>42</v>
      </c>
      <c r="D728">
        <v>1050</v>
      </c>
      <c r="E728" s="103">
        <v>166.82866273431256</v>
      </c>
      <c r="F728">
        <v>43</v>
      </c>
      <c r="G728" t="s">
        <v>369</v>
      </c>
      <c r="H728" s="175">
        <v>9468.614440913927</v>
      </c>
      <c r="J728" s="169"/>
      <c r="AA728" s="169"/>
      <c r="AF728" s="170"/>
    </row>
    <row r="729" spans="2:32" x14ac:dyDescent="0.25">
      <c r="B729" s="174">
        <v>37332.559999999998</v>
      </c>
      <c r="C729">
        <v>47</v>
      </c>
      <c r="D729">
        <v>2800</v>
      </c>
      <c r="E729" s="103">
        <v>983.18661409969582</v>
      </c>
      <c r="F729">
        <v>38</v>
      </c>
      <c r="G729" t="s">
        <v>369</v>
      </c>
      <c r="H729" s="175">
        <v>36447.939759936562</v>
      </c>
      <c r="J729" s="169"/>
      <c r="AA729" s="169"/>
      <c r="AF729" s="170"/>
    </row>
    <row r="730" spans="2:32" x14ac:dyDescent="0.25">
      <c r="B730" s="174">
        <v>8121.95</v>
      </c>
      <c r="C730">
        <v>35</v>
      </c>
      <c r="D730">
        <v>1050</v>
      </c>
      <c r="E730" s="103">
        <v>77.077412775386549</v>
      </c>
      <c r="F730">
        <v>50</v>
      </c>
      <c r="G730" t="s">
        <v>369</v>
      </c>
      <c r="H730" s="175">
        <v>6890.5358080420592</v>
      </c>
      <c r="J730" s="169"/>
      <c r="AA730" s="169"/>
      <c r="AF730" s="170"/>
    </row>
    <row r="731" spans="2:32" x14ac:dyDescent="0.25">
      <c r="B731" s="174">
        <v>9864.57</v>
      </c>
      <c r="C731">
        <v>31</v>
      </c>
      <c r="D731">
        <v>2800</v>
      </c>
      <c r="E731" s="103">
        <v>217.75930356694442</v>
      </c>
      <c r="F731">
        <v>35</v>
      </c>
      <c r="G731" t="s">
        <v>373</v>
      </c>
      <c r="H731" s="175">
        <v>9277.5407840356584</v>
      </c>
      <c r="J731" s="169"/>
      <c r="AA731" s="169"/>
      <c r="AF731" s="170"/>
    </row>
    <row r="732" spans="2:32" x14ac:dyDescent="0.25">
      <c r="B732" s="174">
        <v>12865.68</v>
      </c>
      <c r="C732">
        <v>29</v>
      </c>
      <c r="D732">
        <v>2800</v>
      </c>
      <c r="E732" s="103">
        <v>197.96343293487351</v>
      </c>
      <c r="F732">
        <v>41</v>
      </c>
      <c r="G732" t="s">
        <v>373</v>
      </c>
      <c r="H732" s="175">
        <v>12108.85159388825</v>
      </c>
      <c r="J732" s="169"/>
      <c r="AA732" s="169"/>
      <c r="AF732" s="170"/>
    </row>
    <row r="733" spans="2:32" x14ac:dyDescent="0.25">
      <c r="B733" s="174">
        <v>9581.3700000000008</v>
      </c>
      <c r="C733">
        <v>37</v>
      </c>
      <c r="D733">
        <v>1689.52</v>
      </c>
      <c r="E733" s="103">
        <v>135.45252411329204</v>
      </c>
      <c r="F733">
        <v>23</v>
      </c>
      <c r="G733" t="s">
        <v>369</v>
      </c>
      <c r="H733" s="175">
        <v>8707.8787169353254</v>
      </c>
      <c r="J733" s="169"/>
      <c r="AA733" s="169"/>
      <c r="AF733" s="170"/>
    </row>
    <row r="734" spans="2:32" x14ac:dyDescent="0.25">
      <c r="B734" s="174">
        <v>5508.66</v>
      </c>
      <c r="C734">
        <v>29</v>
      </c>
      <c r="D734">
        <v>1925</v>
      </c>
      <c r="E734" s="103">
        <v>191.04766688620805</v>
      </c>
      <c r="F734">
        <v>41</v>
      </c>
      <c r="G734" t="s">
        <v>369</v>
      </c>
      <c r="H734" s="175">
        <v>4661.7035807600932</v>
      </c>
      <c r="J734" s="169"/>
      <c r="AA734" s="169"/>
      <c r="AF734" s="170"/>
    </row>
    <row r="735" spans="2:32" x14ac:dyDescent="0.25">
      <c r="B735" s="174">
        <v>12737.87</v>
      </c>
      <c r="C735">
        <v>26</v>
      </c>
      <c r="D735">
        <v>2800</v>
      </c>
      <c r="E735" s="103">
        <v>312.56747016212114</v>
      </c>
      <c r="F735">
        <v>50</v>
      </c>
      <c r="G735" t="s">
        <v>369</v>
      </c>
      <c r="H735" s="175">
        <v>11874.934494169143</v>
      </c>
      <c r="J735" s="169"/>
      <c r="AA735" s="169"/>
      <c r="AF735" s="170"/>
    </row>
    <row r="736" spans="2:32" x14ac:dyDescent="0.25">
      <c r="B736" s="174">
        <v>9472.16</v>
      </c>
      <c r="C736">
        <v>42</v>
      </c>
      <c r="D736">
        <v>1050</v>
      </c>
      <c r="E736" s="103">
        <v>166.82866273431256</v>
      </c>
      <c r="F736">
        <v>33</v>
      </c>
      <c r="G736" t="s">
        <v>369</v>
      </c>
      <c r="H736" s="175">
        <v>8578.6490601854512</v>
      </c>
      <c r="J736" s="169"/>
      <c r="AA736" s="169"/>
      <c r="AF736" s="170"/>
    </row>
    <row r="737" spans="2:32" x14ac:dyDescent="0.25">
      <c r="B737" s="174">
        <v>7953.95</v>
      </c>
      <c r="C737">
        <v>31</v>
      </c>
      <c r="D737">
        <v>2800</v>
      </c>
      <c r="E737" s="103">
        <v>277.83535075095341</v>
      </c>
      <c r="F737">
        <v>29</v>
      </c>
      <c r="G737" t="s">
        <v>369</v>
      </c>
      <c r="H737" s="175">
        <v>7227.6340292134328</v>
      </c>
      <c r="J737" s="169"/>
      <c r="AA737" s="169"/>
      <c r="AF737" s="170"/>
    </row>
    <row r="738" spans="2:32" x14ac:dyDescent="0.25">
      <c r="B738" s="174">
        <v>3007.59</v>
      </c>
      <c r="C738">
        <v>31</v>
      </c>
      <c r="D738">
        <v>1050</v>
      </c>
      <c r="E738" s="103">
        <v>134.32469383290908</v>
      </c>
      <c r="F738">
        <v>49</v>
      </c>
      <c r="G738" t="s">
        <v>369</v>
      </c>
      <c r="H738" s="175">
        <v>2224.8163801069277</v>
      </c>
      <c r="J738" s="169"/>
      <c r="AA738" s="169"/>
      <c r="AF738" s="170"/>
    </row>
    <row r="739" spans="2:32" x14ac:dyDescent="0.25">
      <c r="B739" s="174">
        <v>5754.27</v>
      </c>
      <c r="C739">
        <v>26</v>
      </c>
      <c r="D739">
        <v>2406.3760000000002</v>
      </c>
      <c r="E739" s="103">
        <v>154.66783628167559</v>
      </c>
      <c r="F739">
        <v>39</v>
      </c>
      <c r="G739" t="s">
        <v>369</v>
      </c>
      <c r="H739" s="175">
        <v>4732.799657823798</v>
      </c>
      <c r="J739" s="169"/>
      <c r="AA739" s="169"/>
      <c r="AF739" s="170"/>
    </row>
    <row r="740" spans="2:32" x14ac:dyDescent="0.25">
      <c r="B740" s="174">
        <v>6073.51</v>
      </c>
      <c r="C740">
        <v>29</v>
      </c>
      <c r="D740">
        <v>1925</v>
      </c>
      <c r="E740" s="103">
        <v>128.93717603977629</v>
      </c>
      <c r="F740">
        <v>46</v>
      </c>
      <c r="G740" t="s">
        <v>369</v>
      </c>
      <c r="H740" s="175">
        <v>4930.6246150609259</v>
      </c>
      <c r="J740" s="169"/>
      <c r="AA740" s="169"/>
      <c r="AF740" s="170"/>
    </row>
    <row r="741" spans="2:32" x14ac:dyDescent="0.25">
      <c r="B741" s="174">
        <v>17572.28</v>
      </c>
      <c r="C741">
        <v>35</v>
      </c>
      <c r="D741">
        <v>3015.0652</v>
      </c>
      <c r="E741" s="103">
        <v>281.60426337593117</v>
      </c>
      <c r="F741">
        <v>50</v>
      </c>
      <c r="G741" t="s">
        <v>369</v>
      </c>
      <c r="H741" s="175">
        <v>16499.407544044116</v>
      </c>
      <c r="J741" s="169"/>
      <c r="AA741" s="169"/>
      <c r="AF741" s="170"/>
    </row>
    <row r="742" spans="2:32" x14ac:dyDescent="0.25">
      <c r="B742" s="174">
        <v>4102.95</v>
      </c>
      <c r="C742">
        <v>27</v>
      </c>
      <c r="D742">
        <v>1050</v>
      </c>
      <c r="E742" s="103">
        <v>102.77098303518515</v>
      </c>
      <c r="F742">
        <v>48</v>
      </c>
      <c r="G742" t="s">
        <v>369</v>
      </c>
      <c r="H742" s="175">
        <v>3197.6594168642323</v>
      </c>
      <c r="J742" s="169"/>
      <c r="AA742" s="169"/>
      <c r="AF742" s="170"/>
    </row>
    <row r="743" spans="2:32" x14ac:dyDescent="0.25">
      <c r="B743" s="174">
        <v>6132.54</v>
      </c>
      <c r="C743">
        <v>25</v>
      </c>
      <c r="D743">
        <v>2800</v>
      </c>
      <c r="E743" s="103">
        <v>243.17642226839558</v>
      </c>
      <c r="F743">
        <v>40</v>
      </c>
      <c r="G743" t="s">
        <v>373</v>
      </c>
      <c r="H743" s="175">
        <v>5450.2695655329935</v>
      </c>
      <c r="J743" s="169"/>
      <c r="AA743" s="169"/>
      <c r="AF743" s="170"/>
    </row>
    <row r="744" spans="2:32" x14ac:dyDescent="0.25">
      <c r="B744" s="174">
        <v>4163.3100000000004</v>
      </c>
      <c r="C744">
        <v>30</v>
      </c>
      <c r="D744">
        <v>1050</v>
      </c>
      <c r="E744" s="103">
        <v>79.315536766366108</v>
      </c>
      <c r="F744">
        <v>50</v>
      </c>
      <c r="G744" t="s">
        <v>373</v>
      </c>
      <c r="H744" s="175">
        <v>3325.9654867348936</v>
      </c>
      <c r="J744" s="169"/>
      <c r="AA744" s="169"/>
      <c r="AF744" s="170"/>
    </row>
    <row r="745" spans="2:32" x14ac:dyDescent="0.25">
      <c r="B745" s="174">
        <v>6546.54</v>
      </c>
      <c r="C745">
        <v>27</v>
      </c>
      <c r="D745">
        <v>2800</v>
      </c>
      <c r="E745" s="103">
        <v>227.88123512559491</v>
      </c>
      <c r="F745">
        <v>43</v>
      </c>
      <c r="G745" t="s">
        <v>369</v>
      </c>
      <c r="H745" s="175">
        <v>5588.0508992601008</v>
      </c>
      <c r="J745" s="169"/>
      <c r="AA745" s="169"/>
      <c r="AF745" s="170"/>
    </row>
    <row r="746" spans="2:32" x14ac:dyDescent="0.25">
      <c r="B746" s="174">
        <v>2660.08</v>
      </c>
      <c r="C746">
        <v>25</v>
      </c>
      <c r="D746">
        <v>1050</v>
      </c>
      <c r="E746" s="103">
        <v>66.777509877745302</v>
      </c>
      <c r="F746">
        <v>50</v>
      </c>
      <c r="G746" t="s">
        <v>369</v>
      </c>
      <c r="H746" s="175">
        <v>1489.3677510450448</v>
      </c>
      <c r="J746" s="169"/>
      <c r="AA746" s="169"/>
      <c r="AF746" s="170"/>
    </row>
    <row r="747" spans="2:32" x14ac:dyDescent="0.25">
      <c r="B747" s="174">
        <v>17620.900000000001</v>
      </c>
      <c r="C747">
        <v>33</v>
      </c>
      <c r="D747">
        <v>2800</v>
      </c>
      <c r="E747" s="103">
        <v>224.01497122794262</v>
      </c>
      <c r="F747">
        <v>42</v>
      </c>
      <c r="G747" t="s">
        <v>369</v>
      </c>
      <c r="H747" s="175">
        <v>16529.809896527331</v>
      </c>
      <c r="J747" s="169"/>
      <c r="AA747" s="169"/>
      <c r="AF747" s="170"/>
    </row>
    <row r="748" spans="2:32" x14ac:dyDescent="0.25">
      <c r="B748" s="174">
        <v>4346.8</v>
      </c>
      <c r="C748">
        <v>27</v>
      </c>
      <c r="D748">
        <v>1050</v>
      </c>
      <c r="E748" s="103">
        <v>66.06706052261903</v>
      </c>
      <c r="F748">
        <v>50</v>
      </c>
      <c r="G748" t="s">
        <v>369</v>
      </c>
      <c r="H748" s="175">
        <v>3067.4163812398187</v>
      </c>
      <c r="J748" s="169"/>
      <c r="AA748" s="169"/>
      <c r="AF748" s="170"/>
    </row>
    <row r="749" spans="2:32" x14ac:dyDescent="0.25">
      <c r="B749" s="174">
        <v>4616.68</v>
      </c>
      <c r="C749">
        <v>28</v>
      </c>
      <c r="D749">
        <v>1050</v>
      </c>
      <c r="E749" s="103">
        <v>73.454905892383138</v>
      </c>
      <c r="F749">
        <v>42</v>
      </c>
      <c r="G749" t="s">
        <v>369</v>
      </c>
      <c r="H749" s="175">
        <v>3579.7097728961803</v>
      </c>
      <c r="J749" s="169"/>
      <c r="AA749" s="169"/>
      <c r="AF749" s="170"/>
    </row>
    <row r="750" spans="2:32" x14ac:dyDescent="0.25">
      <c r="B750" s="174">
        <v>3666.57</v>
      </c>
      <c r="C750">
        <v>25</v>
      </c>
      <c r="D750">
        <v>1050</v>
      </c>
      <c r="E750" s="103">
        <v>64.291113233361159</v>
      </c>
      <c r="F750">
        <v>50</v>
      </c>
      <c r="G750" t="s">
        <v>369</v>
      </c>
      <c r="H750" s="175">
        <v>2424.4937999116992</v>
      </c>
      <c r="J750" s="169"/>
      <c r="AA750" s="169"/>
      <c r="AF750" s="170"/>
    </row>
    <row r="751" spans="2:32" x14ac:dyDescent="0.25">
      <c r="B751" s="174">
        <v>39775.31</v>
      </c>
      <c r="C751">
        <v>44</v>
      </c>
      <c r="D751">
        <v>2800</v>
      </c>
      <c r="E751" s="103">
        <v>405.27800629237794</v>
      </c>
      <c r="F751">
        <v>31</v>
      </c>
      <c r="G751" t="s">
        <v>369</v>
      </c>
      <c r="H751" s="175">
        <v>38778.615910267217</v>
      </c>
      <c r="J751" s="169"/>
      <c r="AA751" s="169"/>
      <c r="AF751" s="170"/>
    </row>
    <row r="752" spans="2:32" x14ac:dyDescent="0.25">
      <c r="B752" s="174">
        <v>10172.49</v>
      </c>
      <c r="C752">
        <v>55</v>
      </c>
      <c r="D752">
        <v>1050</v>
      </c>
      <c r="E752" s="103">
        <v>554.3275948599786</v>
      </c>
      <c r="F752">
        <v>10</v>
      </c>
      <c r="G752" t="s">
        <v>369</v>
      </c>
      <c r="H752" s="175">
        <v>9114.2204511757354</v>
      </c>
      <c r="J752" s="169"/>
      <c r="AA752" s="169"/>
      <c r="AF752" s="170"/>
    </row>
    <row r="753" spans="2:32" x14ac:dyDescent="0.25">
      <c r="B753" s="174">
        <v>6835.49</v>
      </c>
      <c r="C753">
        <v>27</v>
      </c>
      <c r="D753">
        <v>2800</v>
      </c>
      <c r="E753" s="103">
        <v>284.42433673476501</v>
      </c>
      <c r="F753">
        <v>48</v>
      </c>
      <c r="G753" t="s">
        <v>369</v>
      </c>
      <c r="H753" s="175">
        <v>5937.8802483375939</v>
      </c>
      <c r="J753" s="169"/>
      <c r="AA753" s="169"/>
      <c r="AF753" s="170"/>
    </row>
    <row r="754" spans="2:32" x14ac:dyDescent="0.25">
      <c r="B754" s="174">
        <v>4465.3599999999997</v>
      </c>
      <c r="C754">
        <v>29</v>
      </c>
      <c r="D754">
        <v>1050</v>
      </c>
      <c r="E754" s="103">
        <v>67.487778092444898</v>
      </c>
      <c r="F754">
        <v>41</v>
      </c>
      <c r="G754" t="s">
        <v>369</v>
      </c>
      <c r="H754" s="175">
        <v>3401.4846915359985</v>
      </c>
      <c r="J754" s="169"/>
      <c r="AA754" s="169"/>
      <c r="AF754" s="170"/>
    </row>
    <row r="755" spans="2:32" x14ac:dyDescent="0.25">
      <c r="B755" s="174">
        <v>10414.4</v>
      </c>
      <c r="C755">
        <v>30</v>
      </c>
      <c r="D755">
        <v>2800</v>
      </c>
      <c r="E755" s="103">
        <v>211.50809804364295</v>
      </c>
      <c r="F755">
        <v>45</v>
      </c>
      <c r="G755" t="s">
        <v>369</v>
      </c>
      <c r="H755" s="175">
        <v>9387.2513958659583</v>
      </c>
      <c r="J755" s="169"/>
      <c r="AA755" s="169"/>
      <c r="AF755" s="170"/>
    </row>
    <row r="756" spans="2:32" x14ac:dyDescent="0.25">
      <c r="B756" s="174">
        <v>3641.52</v>
      </c>
      <c r="C756">
        <v>25</v>
      </c>
      <c r="D756">
        <v>1050</v>
      </c>
      <c r="E756" s="103">
        <v>64.291113233361159</v>
      </c>
      <c r="F756">
        <v>50</v>
      </c>
      <c r="G756" t="s">
        <v>369</v>
      </c>
      <c r="H756" s="175">
        <v>2424.4937999116992</v>
      </c>
      <c r="J756" s="169"/>
      <c r="AA756" s="169"/>
      <c r="AF756" s="170"/>
    </row>
    <row r="757" spans="2:32" x14ac:dyDescent="0.25">
      <c r="B757" s="174">
        <v>6912.85</v>
      </c>
      <c r="C757">
        <v>33</v>
      </c>
      <c r="D757">
        <v>1050</v>
      </c>
      <c r="E757" s="103">
        <v>79.315171298174988</v>
      </c>
      <c r="F757">
        <v>42</v>
      </c>
      <c r="G757" t="s">
        <v>369</v>
      </c>
      <c r="H757" s="175">
        <v>5887.8370915923924</v>
      </c>
      <c r="J757" s="169"/>
      <c r="AA757" s="169"/>
      <c r="AF757" s="170"/>
    </row>
    <row r="758" spans="2:32" x14ac:dyDescent="0.25">
      <c r="B758" s="174">
        <v>15080.98</v>
      </c>
      <c r="C758">
        <v>28</v>
      </c>
      <c r="D758">
        <v>2800</v>
      </c>
      <c r="E758" s="103">
        <v>352.15659997558896</v>
      </c>
      <c r="F758">
        <v>42</v>
      </c>
      <c r="G758" t="s">
        <v>373</v>
      </c>
      <c r="H758" s="175">
        <v>14574.496830522123</v>
      </c>
      <c r="J758" s="169"/>
      <c r="AA758" s="169"/>
      <c r="AF758" s="170"/>
    </row>
    <row r="759" spans="2:32" x14ac:dyDescent="0.25">
      <c r="B759" s="174">
        <v>24166.66</v>
      </c>
      <c r="C759">
        <v>37</v>
      </c>
      <c r="D759">
        <v>4550</v>
      </c>
      <c r="E759" s="103">
        <v>438.66367818625804</v>
      </c>
      <c r="F759">
        <v>34</v>
      </c>
      <c r="G759" t="s">
        <v>373</v>
      </c>
      <c r="H759" s="175">
        <v>23607.837746074216</v>
      </c>
      <c r="J759" s="169"/>
      <c r="AA759" s="169"/>
      <c r="AF759" s="170"/>
    </row>
    <row r="760" spans="2:32" x14ac:dyDescent="0.25">
      <c r="B760" s="174">
        <v>8211.08</v>
      </c>
      <c r="C760">
        <v>28</v>
      </c>
      <c r="D760">
        <v>2800</v>
      </c>
      <c r="E760" s="103">
        <v>184.70351415651069</v>
      </c>
      <c r="F760">
        <v>47</v>
      </c>
      <c r="G760" t="s">
        <v>369</v>
      </c>
      <c r="H760" s="175">
        <v>7080.2116589083435</v>
      </c>
      <c r="J760" s="169"/>
      <c r="AA760" s="169"/>
      <c r="AF760" s="170"/>
    </row>
    <row r="761" spans="2:32" x14ac:dyDescent="0.25">
      <c r="B761" s="174">
        <v>2914.69</v>
      </c>
      <c r="C761">
        <v>30</v>
      </c>
      <c r="D761">
        <v>1050</v>
      </c>
      <c r="E761" s="103">
        <v>72.105300507740509</v>
      </c>
      <c r="F761">
        <v>30</v>
      </c>
      <c r="G761" t="s">
        <v>373</v>
      </c>
      <c r="H761" s="175">
        <v>2349.6193658554798</v>
      </c>
      <c r="J761" s="169"/>
      <c r="AA761" s="169"/>
      <c r="AF761" s="170"/>
    </row>
    <row r="762" spans="2:32" x14ac:dyDescent="0.25">
      <c r="B762" s="174">
        <v>29653.41</v>
      </c>
      <c r="C762">
        <v>33</v>
      </c>
      <c r="D762">
        <v>4550</v>
      </c>
      <c r="E762" s="103">
        <v>343.69907562542494</v>
      </c>
      <c r="F762">
        <v>42</v>
      </c>
      <c r="G762" t="s">
        <v>369</v>
      </c>
      <c r="H762" s="175">
        <v>28582.632441671969</v>
      </c>
      <c r="J762" s="169"/>
      <c r="AA762" s="169"/>
      <c r="AF762" s="170"/>
    </row>
    <row r="763" spans="2:32" x14ac:dyDescent="0.25">
      <c r="B763" s="174">
        <v>9293.83</v>
      </c>
      <c r="C763">
        <v>33</v>
      </c>
      <c r="D763">
        <v>2100</v>
      </c>
      <c r="E763" s="103">
        <v>160.54906065011218</v>
      </c>
      <c r="F763">
        <v>47</v>
      </c>
      <c r="G763" t="s">
        <v>369</v>
      </c>
      <c r="H763" s="175">
        <v>8130.1700377557345</v>
      </c>
      <c r="J763" s="169"/>
      <c r="AA763" s="169"/>
      <c r="AF763" s="170"/>
    </row>
    <row r="764" spans="2:32" x14ac:dyDescent="0.25">
      <c r="B764" s="174">
        <v>9752.39</v>
      </c>
      <c r="C764">
        <v>34</v>
      </c>
      <c r="D764">
        <v>2800</v>
      </c>
      <c r="E764" s="103">
        <v>224.484068770498</v>
      </c>
      <c r="F764">
        <v>26</v>
      </c>
      <c r="G764" t="s">
        <v>369</v>
      </c>
      <c r="H764" s="175">
        <v>8894.1514641255289</v>
      </c>
      <c r="J764" s="169"/>
      <c r="AA764" s="169"/>
      <c r="AF764" s="170"/>
    </row>
    <row r="765" spans="2:32" x14ac:dyDescent="0.25">
      <c r="B765" s="174">
        <v>15101.19</v>
      </c>
      <c r="C765">
        <v>29</v>
      </c>
      <c r="D765">
        <v>2800</v>
      </c>
      <c r="E765" s="103">
        <v>326.7741768241645</v>
      </c>
      <c r="F765">
        <v>46</v>
      </c>
      <c r="G765" t="s">
        <v>373</v>
      </c>
      <c r="H765" s="175">
        <v>14522.931278399898</v>
      </c>
      <c r="J765" s="169"/>
      <c r="AA765" s="169"/>
      <c r="AF765" s="170"/>
    </row>
    <row r="766" spans="2:32" x14ac:dyDescent="0.25">
      <c r="B766" s="174">
        <v>13587.81</v>
      </c>
      <c r="C766">
        <v>34</v>
      </c>
      <c r="D766">
        <v>2800</v>
      </c>
      <c r="E766" s="103">
        <v>246.9314070571524</v>
      </c>
      <c r="F766">
        <v>41</v>
      </c>
      <c r="G766" t="s">
        <v>369</v>
      </c>
      <c r="H766" s="175">
        <v>12619.796204926197</v>
      </c>
      <c r="J766" s="169"/>
      <c r="AA766" s="169"/>
      <c r="AF766" s="170"/>
    </row>
    <row r="767" spans="2:32" x14ac:dyDescent="0.25">
      <c r="B767" s="174">
        <v>11738.16</v>
      </c>
      <c r="C767">
        <v>28</v>
      </c>
      <c r="D767">
        <v>2800</v>
      </c>
      <c r="E767" s="103">
        <v>178.07313159704623</v>
      </c>
      <c r="F767">
        <v>47</v>
      </c>
      <c r="G767" t="s">
        <v>369</v>
      </c>
      <c r="H767" s="175">
        <v>10542.686370370226</v>
      </c>
      <c r="J767" s="169"/>
      <c r="AA767" s="169"/>
      <c r="AF767" s="170"/>
    </row>
    <row r="768" spans="2:32" x14ac:dyDescent="0.25">
      <c r="B768" s="174">
        <v>17618.18</v>
      </c>
      <c r="C768">
        <v>30</v>
      </c>
      <c r="D768">
        <v>2800</v>
      </c>
      <c r="E768" s="103">
        <v>367.78377892349607</v>
      </c>
      <c r="F768">
        <v>45</v>
      </c>
      <c r="G768" t="s">
        <v>369</v>
      </c>
      <c r="H768" s="175">
        <v>16876.659498505334</v>
      </c>
      <c r="J768" s="169"/>
      <c r="AA768" s="169"/>
      <c r="AF768" s="170"/>
    </row>
    <row r="769" spans="2:32" x14ac:dyDescent="0.25">
      <c r="B769" s="174">
        <v>9070.58</v>
      </c>
      <c r="C769">
        <v>40</v>
      </c>
      <c r="D769">
        <v>1050</v>
      </c>
      <c r="E769" s="103">
        <v>139.48163567721519</v>
      </c>
      <c r="F769">
        <v>45</v>
      </c>
      <c r="G769" t="s">
        <v>369</v>
      </c>
      <c r="H769" s="175">
        <v>8115.8695285044796</v>
      </c>
      <c r="J769" s="169"/>
      <c r="AA769" s="169"/>
      <c r="AF769" s="170"/>
    </row>
    <row r="770" spans="2:32" x14ac:dyDescent="0.25">
      <c r="B770" s="174">
        <v>12902.32</v>
      </c>
      <c r="C770">
        <v>38</v>
      </c>
      <c r="D770">
        <v>2800</v>
      </c>
      <c r="E770" s="103">
        <v>493.31584375342777</v>
      </c>
      <c r="F770">
        <v>42</v>
      </c>
      <c r="G770" t="s">
        <v>369</v>
      </c>
      <c r="H770" s="175">
        <v>12044.972064766353</v>
      </c>
      <c r="J770" s="169"/>
      <c r="AA770" s="169"/>
      <c r="AF770" s="170"/>
    </row>
    <row r="771" spans="2:32" x14ac:dyDescent="0.25">
      <c r="B771" s="174">
        <v>8153.5</v>
      </c>
      <c r="C771">
        <v>34</v>
      </c>
      <c r="D771">
        <v>1050</v>
      </c>
      <c r="E771" s="103">
        <v>81.659278599596277</v>
      </c>
      <c r="F771">
        <v>50</v>
      </c>
      <c r="G771" t="s">
        <v>369</v>
      </c>
      <c r="H771" s="175">
        <v>7005.5925666550283</v>
      </c>
      <c r="J771" s="169"/>
      <c r="AA771" s="169"/>
      <c r="AF771" s="170"/>
    </row>
    <row r="772" spans="2:32" x14ac:dyDescent="0.25">
      <c r="B772" s="174">
        <v>6808.34</v>
      </c>
      <c r="C772">
        <v>38</v>
      </c>
      <c r="D772">
        <v>1050</v>
      </c>
      <c r="E772" s="103">
        <v>98.067940062475103</v>
      </c>
      <c r="F772">
        <v>22</v>
      </c>
      <c r="G772" t="s">
        <v>369</v>
      </c>
      <c r="H772" s="175">
        <v>6030.6851257688159</v>
      </c>
      <c r="J772" s="169"/>
      <c r="AA772" s="169"/>
      <c r="AF772" s="170"/>
    </row>
    <row r="773" spans="2:32" x14ac:dyDescent="0.25">
      <c r="B773" s="174">
        <v>5078.66</v>
      </c>
      <c r="C773">
        <v>30</v>
      </c>
      <c r="D773">
        <v>1050</v>
      </c>
      <c r="E773" s="103">
        <v>68.198116736385131</v>
      </c>
      <c r="F773">
        <v>45</v>
      </c>
      <c r="G773" t="s">
        <v>369</v>
      </c>
      <c r="H773" s="175">
        <v>3885.390603031185</v>
      </c>
      <c r="J773" s="169"/>
      <c r="AA773" s="169"/>
      <c r="AF773" s="170"/>
    </row>
    <row r="774" spans="2:32" x14ac:dyDescent="0.25">
      <c r="B774" s="174">
        <v>6110.79</v>
      </c>
      <c r="C774">
        <v>29</v>
      </c>
      <c r="D774">
        <v>1750</v>
      </c>
      <c r="E774" s="103">
        <v>128.93670960889784</v>
      </c>
      <c r="F774">
        <v>46</v>
      </c>
      <c r="G774" t="s">
        <v>369</v>
      </c>
      <c r="H774" s="175">
        <v>4998.4854252688492</v>
      </c>
      <c r="J774" s="169"/>
      <c r="AA774" s="169"/>
      <c r="AF774" s="170"/>
    </row>
    <row r="775" spans="2:32" x14ac:dyDescent="0.25">
      <c r="B775" s="174">
        <v>6363.49</v>
      </c>
      <c r="C775">
        <v>24</v>
      </c>
      <c r="D775">
        <v>2800</v>
      </c>
      <c r="E775" s="103">
        <v>184.41902995805162</v>
      </c>
      <c r="F775">
        <v>26</v>
      </c>
      <c r="G775" t="s">
        <v>373</v>
      </c>
      <c r="H775" s="175">
        <v>5798.2115791397637</v>
      </c>
      <c r="J775" s="169"/>
      <c r="AA775" s="169"/>
      <c r="AF775" s="170"/>
    </row>
    <row r="776" spans="2:32" x14ac:dyDescent="0.25">
      <c r="B776" s="174">
        <v>5910.47</v>
      </c>
      <c r="C776">
        <v>30</v>
      </c>
      <c r="D776">
        <v>1750</v>
      </c>
      <c r="E776" s="103">
        <v>120.17550084623419</v>
      </c>
      <c r="F776">
        <v>45</v>
      </c>
      <c r="G776" t="s">
        <v>369</v>
      </c>
      <c r="H776" s="175">
        <v>4780.7851151701598</v>
      </c>
      <c r="J776" s="169"/>
      <c r="AA776" s="169"/>
      <c r="AF776" s="170"/>
    </row>
    <row r="777" spans="2:32" x14ac:dyDescent="0.25">
      <c r="B777" s="174">
        <v>6723.37</v>
      </c>
      <c r="C777">
        <v>33</v>
      </c>
      <c r="D777">
        <v>2800</v>
      </c>
      <c r="E777" s="103">
        <v>235.47098474072317</v>
      </c>
      <c r="F777">
        <v>17</v>
      </c>
      <c r="G777" t="s">
        <v>369</v>
      </c>
      <c r="H777" s="175">
        <v>6059.517939475847</v>
      </c>
      <c r="J777" s="169"/>
      <c r="AA777" s="169"/>
      <c r="AF777" s="170"/>
    </row>
    <row r="778" spans="2:32" x14ac:dyDescent="0.25">
      <c r="B778" s="174">
        <v>14427.08</v>
      </c>
      <c r="C778">
        <v>42</v>
      </c>
      <c r="D778">
        <v>1050</v>
      </c>
      <c r="E778" s="103">
        <v>265.39582011292237</v>
      </c>
      <c r="F778">
        <v>33</v>
      </c>
      <c r="G778" t="s">
        <v>369</v>
      </c>
      <c r="H778" s="175">
        <v>13663.572743894001</v>
      </c>
      <c r="J778" s="169"/>
      <c r="AA778" s="169"/>
      <c r="AF778" s="170"/>
    </row>
    <row r="779" spans="2:32" x14ac:dyDescent="0.25">
      <c r="B779" s="174">
        <v>5008.2299999999996</v>
      </c>
      <c r="C779">
        <v>30</v>
      </c>
      <c r="D779">
        <v>1050</v>
      </c>
      <c r="E779" s="103">
        <v>68.198116736385131</v>
      </c>
      <c r="F779">
        <v>45</v>
      </c>
      <c r="G779" t="s">
        <v>369</v>
      </c>
      <c r="H779" s="175">
        <v>3885.390603031185</v>
      </c>
      <c r="J779" s="169"/>
      <c r="AA779" s="169"/>
      <c r="AF779" s="170"/>
    </row>
    <row r="780" spans="2:32" x14ac:dyDescent="0.25">
      <c r="B780" s="174">
        <v>9678.44</v>
      </c>
      <c r="C780">
        <v>44</v>
      </c>
      <c r="D780">
        <v>1050</v>
      </c>
      <c r="E780" s="103">
        <v>184.33741278870082</v>
      </c>
      <c r="F780">
        <v>31</v>
      </c>
      <c r="G780" t="s">
        <v>369</v>
      </c>
      <c r="H780" s="175">
        <v>8849.0427415885279</v>
      </c>
      <c r="J780" s="169"/>
      <c r="AA780" s="169"/>
      <c r="AF780" s="170"/>
    </row>
    <row r="781" spans="2:32" x14ac:dyDescent="0.25">
      <c r="B781" s="174">
        <v>16297.4</v>
      </c>
      <c r="C781">
        <v>53</v>
      </c>
      <c r="D781">
        <v>1050</v>
      </c>
      <c r="E781" s="103">
        <v>468.76653509484703</v>
      </c>
      <c r="F781">
        <v>22</v>
      </c>
      <c r="G781" t="s">
        <v>369</v>
      </c>
      <c r="H781" s="175">
        <v>15327.963488914118</v>
      </c>
      <c r="J781" s="169"/>
      <c r="AA781" s="169"/>
      <c r="AF781" s="170"/>
    </row>
    <row r="782" spans="2:32" x14ac:dyDescent="0.25">
      <c r="B782" s="174">
        <v>3983.5</v>
      </c>
      <c r="C782">
        <v>31</v>
      </c>
      <c r="D782">
        <v>1050</v>
      </c>
      <c r="E782" s="103">
        <v>81.659738837604152</v>
      </c>
      <c r="F782">
        <v>39</v>
      </c>
      <c r="G782" t="s">
        <v>369</v>
      </c>
      <c r="H782" s="175">
        <v>3039.9631447002803</v>
      </c>
      <c r="J782" s="169"/>
      <c r="AA782" s="169"/>
      <c r="AF782" s="170"/>
    </row>
    <row r="783" spans="2:32" x14ac:dyDescent="0.25">
      <c r="B783" s="174">
        <v>6845.38</v>
      </c>
      <c r="C783">
        <v>35</v>
      </c>
      <c r="D783">
        <v>2800</v>
      </c>
      <c r="E783" s="103">
        <v>338.84209171802479</v>
      </c>
      <c r="F783">
        <v>16</v>
      </c>
      <c r="G783" t="s">
        <v>373</v>
      </c>
      <c r="H783" s="175">
        <v>6584.2036149361838</v>
      </c>
      <c r="J783" s="169"/>
      <c r="AA783" s="169"/>
      <c r="AF783" s="170"/>
    </row>
    <row r="784" spans="2:32" x14ac:dyDescent="0.25">
      <c r="B784" s="174">
        <v>5436.93</v>
      </c>
      <c r="C784">
        <v>29</v>
      </c>
      <c r="D784">
        <v>1050</v>
      </c>
      <c r="E784" s="103">
        <v>74.23628735057757</v>
      </c>
      <c r="F784">
        <v>50</v>
      </c>
      <c r="G784" t="s">
        <v>369</v>
      </c>
      <c r="H784" s="175">
        <v>4258.2091103875318</v>
      </c>
      <c r="J784" s="169"/>
      <c r="AA784" s="169"/>
      <c r="AF784" s="170"/>
    </row>
    <row r="785" spans="2:32" x14ac:dyDescent="0.25">
      <c r="B785" s="174">
        <v>7502.77</v>
      </c>
      <c r="C785">
        <v>34</v>
      </c>
      <c r="D785">
        <v>1050</v>
      </c>
      <c r="E785" s="103">
        <v>74.236029071256468</v>
      </c>
      <c r="F785">
        <v>50</v>
      </c>
      <c r="G785" t="s">
        <v>369</v>
      </c>
      <c r="H785" s="175">
        <v>6223.0110033072851</v>
      </c>
      <c r="J785" s="169"/>
      <c r="AA785" s="169"/>
      <c r="AF785" s="170"/>
    </row>
    <row r="786" spans="2:32" x14ac:dyDescent="0.25">
      <c r="B786" s="174">
        <v>4321.49</v>
      </c>
      <c r="C786">
        <v>23</v>
      </c>
      <c r="D786">
        <v>1950.4275</v>
      </c>
      <c r="E786" s="103">
        <v>121.40344824775538</v>
      </c>
      <c r="F786">
        <v>50</v>
      </c>
      <c r="G786" t="s">
        <v>369</v>
      </c>
      <c r="H786" s="175">
        <v>3148.1065277118851</v>
      </c>
      <c r="J786" s="169"/>
      <c r="AA786" s="169"/>
      <c r="AF786" s="170"/>
    </row>
    <row r="787" spans="2:32" x14ac:dyDescent="0.25">
      <c r="B787" s="174">
        <v>8236.35</v>
      </c>
      <c r="C787">
        <v>32</v>
      </c>
      <c r="D787">
        <v>2800</v>
      </c>
      <c r="E787" s="103">
        <v>289.36471224173289</v>
      </c>
      <c r="F787">
        <v>28</v>
      </c>
      <c r="G787" t="s">
        <v>369</v>
      </c>
      <c r="H787" s="175">
        <v>7549.0115887994843</v>
      </c>
      <c r="J787" s="169"/>
      <c r="AA787" s="169"/>
      <c r="AF787" s="170"/>
    </row>
    <row r="788" spans="2:32" x14ac:dyDescent="0.25">
      <c r="B788" s="174">
        <v>3458.12</v>
      </c>
      <c r="C788">
        <v>33</v>
      </c>
      <c r="D788">
        <v>1050</v>
      </c>
      <c r="E788" s="103">
        <v>80.274530325056091</v>
      </c>
      <c r="F788">
        <v>27</v>
      </c>
      <c r="G788" t="s">
        <v>369</v>
      </c>
      <c r="H788" s="175">
        <v>2646.0665416047359</v>
      </c>
      <c r="J788" s="169"/>
      <c r="AA788" s="169"/>
      <c r="AF788" s="170"/>
    </row>
    <row r="789" spans="2:32" x14ac:dyDescent="0.25">
      <c r="B789" s="174">
        <v>14865.23</v>
      </c>
      <c r="C789">
        <v>42</v>
      </c>
      <c r="D789">
        <v>1050</v>
      </c>
      <c r="E789" s="103">
        <v>313.82537255196536</v>
      </c>
      <c r="F789">
        <v>33</v>
      </c>
      <c r="G789" t="s">
        <v>369</v>
      </c>
      <c r="H789" s="175">
        <v>14089.64806587774</v>
      </c>
      <c r="J789" s="169"/>
      <c r="AA789" s="169"/>
      <c r="AF789" s="170"/>
    </row>
    <row r="790" spans="2:32" x14ac:dyDescent="0.25">
      <c r="B790" s="174">
        <v>7261.3</v>
      </c>
      <c r="C790">
        <v>25</v>
      </c>
      <c r="D790">
        <v>2800</v>
      </c>
      <c r="E790" s="103">
        <v>195.88002502751741</v>
      </c>
      <c r="F790">
        <v>45</v>
      </c>
      <c r="G790" t="s">
        <v>373</v>
      </c>
      <c r="H790" s="175">
        <v>6433.5644993226933</v>
      </c>
      <c r="J790" s="169"/>
      <c r="AA790" s="169"/>
      <c r="AF790" s="170"/>
    </row>
    <row r="791" spans="2:32" x14ac:dyDescent="0.25">
      <c r="B791" s="174">
        <v>8172.79</v>
      </c>
      <c r="C791">
        <v>35</v>
      </c>
      <c r="D791">
        <v>1050</v>
      </c>
      <c r="E791" s="103">
        <v>154.85997868581006</v>
      </c>
      <c r="F791">
        <v>35</v>
      </c>
      <c r="G791" t="s">
        <v>369</v>
      </c>
      <c r="H791" s="175">
        <v>7429.3832330082059</v>
      </c>
      <c r="J791" s="169"/>
      <c r="AA791" s="169"/>
      <c r="AF791" s="170"/>
    </row>
    <row r="792" spans="2:32" x14ac:dyDescent="0.25">
      <c r="B792" s="174">
        <v>4463.6400000000003</v>
      </c>
      <c r="C792">
        <v>29</v>
      </c>
      <c r="D792">
        <v>525</v>
      </c>
      <c r="E792" s="103">
        <v>62.086868939822978</v>
      </c>
      <c r="F792">
        <v>50</v>
      </c>
      <c r="G792" t="s">
        <v>369</v>
      </c>
      <c r="H792" s="175">
        <v>3656.6566424245216</v>
      </c>
      <c r="J792" s="169"/>
      <c r="AA792" s="169"/>
      <c r="AF792" s="170"/>
    </row>
    <row r="793" spans="2:32" x14ac:dyDescent="0.25">
      <c r="B793" s="174">
        <v>5495.74</v>
      </c>
      <c r="C793">
        <v>35</v>
      </c>
      <c r="D793">
        <v>1438.5041999999999</v>
      </c>
      <c r="E793" s="103">
        <v>217.83128601429797</v>
      </c>
      <c r="F793">
        <v>30</v>
      </c>
      <c r="G793" t="s">
        <v>369</v>
      </c>
      <c r="H793" s="175">
        <v>4781.3818368747898</v>
      </c>
      <c r="J793" s="169"/>
      <c r="AA793" s="169"/>
      <c r="AF793" s="170"/>
    </row>
    <row r="794" spans="2:32" x14ac:dyDescent="0.25">
      <c r="B794" s="174">
        <v>3899.01</v>
      </c>
      <c r="C794">
        <v>27</v>
      </c>
      <c r="D794">
        <v>1050</v>
      </c>
      <c r="E794" s="103">
        <v>66.06706052261903</v>
      </c>
      <c r="F794">
        <v>43</v>
      </c>
      <c r="G794" t="s">
        <v>373</v>
      </c>
      <c r="H794" s="175">
        <v>2992.5429426742276</v>
      </c>
      <c r="J794" s="169"/>
      <c r="AA794" s="169"/>
      <c r="AF794" s="170"/>
    </row>
    <row r="795" spans="2:32" x14ac:dyDescent="0.25">
      <c r="B795" s="174">
        <v>11117.51</v>
      </c>
      <c r="C795">
        <v>46</v>
      </c>
      <c r="D795">
        <v>1050</v>
      </c>
      <c r="E795" s="103">
        <v>228.37436592289066</v>
      </c>
      <c r="F795">
        <v>29</v>
      </c>
      <c r="G795" t="s">
        <v>369</v>
      </c>
      <c r="H795" s="175">
        <v>10218.547642214213</v>
      </c>
      <c r="J795" s="169"/>
      <c r="AA795" s="169"/>
      <c r="AF795" s="170"/>
    </row>
    <row r="796" spans="2:32" x14ac:dyDescent="0.25">
      <c r="B796" s="174">
        <v>3170.18</v>
      </c>
      <c r="C796">
        <v>26</v>
      </c>
      <c r="D796">
        <v>1050</v>
      </c>
      <c r="E796" s="103">
        <v>65.356689171250224</v>
      </c>
      <c r="F796">
        <v>34</v>
      </c>
      <c r="G796" t="s">
        <v>373</v>
      </c>
      <c r="H796" s="175">
        <v>2406.572276128255</v>
      </c>
      <c r="J796" s="169"/>
      <c r="AA796" s="169"/>
      <c r="AF796" s="170"/>
    </row>
    <row r="797" spans="2:32" x14ac:dyDescent="0.25">
      <c r="B797" s="174">
        <v>16809.169999999998</v>
      </c>
      <c r="C797">
        <v>31</v>
      </c>
      <c r="D797">
        <v>2800</v>
      </c>
      <c r="E797" s="103">
        <v>203.17255595958929</v>
      </c>
      <c r="F797">
        <v>50</v>
      </c>
      <c r="G797" t="s">
        <v>373</v>
      </c>
      <c r="H797" s="175">
        <v>15892.285188177562</v>
      </c>
      <c r="J797" s="169"/>
      <c r="AA797" s="169"/>
      <c r="AF797" s="170"/>
    </row>
    <row r="798" spans="2:32" x14ac:dyDescent="0.25">
      <c r="B798" s="174">
        <v>5802.66</v>
      </c>
      <c r="C798">
        <v>31</v>
      </c>
      <c r="D798">
        <v>1050</v>
      </c>
      <c r="E798" s="103">
        <v>69.263635583508943</v>
      </c>
      <c r="F798">
        <v>50</v>
      </c>
      <c r="G798" t="s">
        <v>369</v>
      </c>
      <c r="H798" s="175">
        <v>4566.1197500614553</v>
      </c>
      <c r="J798" s="169"/>
      <c r="AA798" s="169"/>
      <c r="AF798" s="170"/>
    </row>
    <row r="799" spans="2:32" x14ac:dyDescent="0.25">
      <c r="B799" s="174">
        <v>9112.2800000000007</v>
      </c>
      <c r="C799">
        <v>29</v>
      </c>
      <c r="D799">
        <v>2800</v>
      </c>
      <c r="E799" s="103">
        <v>187.54498333058373</v>
      </c>
      <c r="F799">
        <v>50</v>
      </c>
      <c r="G799" t="s">
        <v>369</v>
      </c>
      <c r="H799" s="175">
        <v>7885.8554096322068</v>
      </c>
      <c r="J799" s="169"/>
      <c r="AA799" s="169"/>
      <c r="AF799" s="170"/>
    </row>
    <row r="800" spans="2:32" x14ac:dyDescent="0.25">
      <c r="B800" s="174">
        <v>10515.97</v>
      </c>
      <c r="C800">
        <v>34</v>
      </c>
      <c r="D800">
        <v>2800</v>
      </c>
      <c r="E800" s="103">
        <v>246.9314070571524</v>
      </c>
      <c r="F800">
        <v>26</v>
      </c>
      <c r="G800" t="s">
        <v>369</v>
      </c>
      <c r="H800" s="175">
        <v>9712.8615686495777</v>
      </c>
      <c r="J800" s="169"/>
      <c r="AA800" s="169"/>
      <c r="AF800" s="170"/>
    </row>
    <row r="801" spans="2:32" x14ac:dyDescent="0.25">
      <c r="B801" s="174">
        <v>8978.5400000000009</v>
      </c>
      <c r="C801">
        <v>35</v>
      </c>
      <c r="D801">
        <v>2800</v>
      </c>
      <c r="E801" s="103">
        <v>403.30282784424406</v>
      </c>
      <c r="F801">
        <v>25</v>
      </c>
      <c r="G801" t="s">
        <v>369</v>
      </c>
      <c r="H801" s="175">
        <v>8309.6574500815841</v>
      </c>
      <c r="J801" s="169"/>
      <c r="AA801" s="169"/>
      <c r="AF801" s="170"/>
    </row>
    <row r="802" spans="2:32" x14ac:dyDescent="0.25">
      <c r="B802" s="174">
        <v>13350.55</v>
      </c>
      <c r="C802">
        <v>33</v>
      </c>
      <c r="D802">
        <v>2800</v>
      </c>
      <c r="E802" s="103">
        <v>235.47098474072317</v>
      </c>
      <c r="F802">
        <v>47</v>
      </c>
      <c r="G802" t="s">
        <v>369</v>
      </c>
      <c r="H802" s="175">
        <v>12207.571106585276</v>
      </c>
      <c r="J802" s="169"/>
      <c r="AA802" s="169"/>
      <c r="AF802" s="170"/>
    </row>
    <row r="803" spans="2:32" x14ac:dyDescent="0.25">
      <c r="B803" s="174">
        <v>5624.53</v>
      </c>
      <c r="C803">
        <v>39</v>
      </c>
      <c r="D803">
        <v>1050</v>
      </c>
      <c r="E803" s="103">
        <v>117.21281454130153</v>
      </c>
      <c r="F803">
        <v>26</v>
      </c>
      <c r="G803" t="s">
        <v>369</v>
      </c>
      <c r="H803" s="175">
        <v>4836.1676483132924</v>
      </c>
      <c r="J803" s="169"/>
      <c r="AA803" s="169"/>
      <c r="AF803" s="170"/>
    </row>
    <row r="804" spans="2:32" x14ac:dyDescent="0.25">
      <c r="B804" s="174">
        <v>6156.99</v>
      </c>
      <c r="C804">
        <v>37</v>
      </c>
      <c r="D804">
        <v>1050</v>
      </c>
      <c r="E804" s="103">
        <v>101.23007958144417</v>
      </c>
      <c r="F804">
        <v>43</v>
      </c>
      <c r="G804" t="s">
        <v>369</v>
      </c>
      <c r="H804" s="175">
        <v>5188.3205975023075</v>
      </c>
      <c r="J804" s="169"/>
      <c r="AA804" s="169"/>
      <c r="AF804" s="170"/>
    </row>
    <row r="805" spans="2:32" x14ac:dyDescent="0.25">
      <c r="B805" s="174">
        <v>9934.9500000000007</v>
      </c>
      <c r="C805">
        <v>39</v>
      </c>
      <c r="D805">
        <v>2800</v>
      </c>
      <c r="E805" s="103">
        <v>454.35781164410406</v>
      </c>
      <c r="F805">
        <v>16</v>
      </c>
      <c r="G805" t="s">
        <v>369</v>
      </c>
      <c r="H805" s="175">
        <v>9226.7493118252296</v>
      </c>
      <c r="J805" s="169"/>
      <c r="AA805" s="169"/>
      <c r="AF805" s="170"/>
    </row>
    <row r="806" spans="2:32" x14ac:dyDescent="0.25">
      <c r="B806" s="174">
        <v>10686.71</v>
      </c>
      <c r="C806">
        <v>31</v>
      </c>
      <c r="D806">
        <v>2800</v>
      </c>
      <c r="E806" s="103">
        <v>277.83535075095341</v>
      </c>
      <c r="F806">
        <v>44</v>
      </c>
      <c r="G806" t="s">
        <v>373</v>
      </c>
      <c r="H806" s="175">
        <v>10040.109094498548</v>
      </c>
      <c r="J806" s="169"/>
      <c r="AA806" s="169"/>
      <c r="AF806" s="170"/>
    </row>
    <row r="807" spans="2:32" x14ac:dyDescent="0.25">
      <c r="B807" s="174">
        <v>11697.45</v>
      </c>
      <c r="C807">
        <v>27</v>
      </c>
      <c r="D807">
        <v>2800</v>
      </c>
      <c r="E807" s="103">
        <v>272.78825025481115</v>
      </c>
      <c r="F807">
        <v>50</v>
      </c>
      <c r="G807" t="s">
        <v>369</v>
      </c>
      <c r="H807" s="175">
        <v>10795.432152474241</v>
      </c>
      <c r="J807" s="169"/>
      <c r="AA807" s="169"/>
      <c r="AF807" s="170"/>
    </row>
    <row r="808" spans="2:32" x14ac:dyDescent="0.25">
      <c r="B808" s="174">
        <v>17337.93</v>
      </c>
      <c r="C808">
        <v>36</v>
      </c>
      <c r="D808">
        <v>2800</v>
      </c>
      <c r="E808" s="103">
        <v>277.14502765145619</v>
      </c>
      <c r="F808">
        <v>49</v>
      </c>
      <c r="G808" t="s">
        <v>369</v>
      </c>
      <c r="H808" s="175">
        <v>16276.263680412831</v>
      </c>
      <c r="J808" s="169"/>
      <c r="AA808" s="169"/>
      <c r="AF808" s="170"/>
    </row>
    <row r="809" spans="2:32" x14ac:dyDescent="0.25">
      <c r="B809" s="174">
        <v>6552.84</v>
      </c>
      <c r="C809">
        <v>31</v>
      </c>
      <c r="D809">
        <v>1050</v>
      </c>
      <c r="E809" s="103">
        <v>128.93328133222278</v>
      </c>
      <c r="F809">
        <v>44</v>
      </c>
      <c r="G809" t="s">
        <v>369</v>
      </c>
      <c r="H809" s="175">
        <v>5749.8402844471693</v>
      </c>
      <c r="J809" s="169"/>
      <c r="AA809" s="169"/>
      <c r="AF809" s="170"/>
    </row>
    <row r="810" spans="2:32" x14ac:dyDescent="0.25">
      <c r="B810" s="174">
        <v>2819.9</v>
      </c>
      <c r="C810">
        <v>29</v>
      </c>
      <c r="D810">
        <v>1050</v>
      </c>
      <c r="E810" s="103">
        <v>70.329368748968903</v>
      </c>
      <c r="F810">
        <v>31</v>
      </c>
      <c r="G810" t="s">
        <v>369</v>
      </c>
      <c r="H810" s="175">
        <v>1917.1945110708848</v>
      </c>
      <c r="J810" s="169"/>
      <c r="AA810" s="169"/>
      <c r="AF810" s="170"/>
    </row>
    <row r="811" spans="2:32" x14ac:dyDescent="0.25">
      <c r="B811" s="174">
        <v>28982.240000000002</v>
      </c>
      <c r="C811">
        <v>32</v>
      </c>
      <c r="D811">
        <v>4550</v>
      </c>
      <c r="E811" s="103">
        <v>335.23420669397427</v>
      </c>
      <c r="F811">
        <v>48</v>
      </c>
      <c r="G811" t="s">
        <v>373</v>
      </c>
      <c r="H811" s="175">
        <v>28049.1381144117</v>
      </c>
      <c r="J811" s="169"/>
      <c r="AA811" s="169"/>
      <c r="AF811" s="170"/>
    </row>
    <row r="812" spans="2:32" x14ac:dyDescent="0.25">
      <c r="B812" s="174">
        <v>25013.37</v>
      </c>
      <c r="C812">
        <v>37</v>
      </c>
      <c r="D812">
        <v>2800</v>
      </c>
      <c r="E812" s="103">
        <v>344.06288524821611</v>
      </c>
      <c r="F812">
        <v>43</v>
      </c>
      <c r="G812" t="s">
        <v>373</v>
      </c>
      <c r="H812" s="175">
        <v>24528.335783506758</v>
      </c>
      <c r="J812" s="169"/>
      <c r="AA812" s="169"/>
      <c r="AF812" s="170"/>
    </row>
    <row r="813" spans="2:32" x14ac:dyDescent="0.25">
      <c r="B813" s="174">
        <v>33500.9</v>
      </c>
      <c r="C813">
        <v>43</v>
      </c>
      <c r="D813">
        <v>3479.8753500000003</v>
      </c>
      <c r="E813" s="103">
        <v>900.8902243562901</v>
      </c>
      <c r="F813">
        <v>37</v>
      </c>
      <c r="G813" t="s">
        <v>373</v>
      </c>
      <c r="H813" s="175">
        <v>33185.094254040378</v>
      </c>
      <c r="J813" s="169"/>
      <c r="AA813" s="169"/>
      <c r="AF813" s="170"/>
    </row>
    <row r="814" spans="2:32" x14ac:dyDescent="0.25">
      <c r="B814" s="174">
        <v>3983.97</v>
      </c>
      <c r="C814">
        <v>32</v>
      </c>
      <c r="D814">
        <v>1050</v>
      </c>
      <c r="E814" s="103">
        <v>84.785341320037801</v>
      </c>
      <c r="F814">
        <v>33</v>
      </c>
      <c r="G814" t="s">
        <v>373</v>
      </c>
      <c r="H814" s="175">
        <v>3413.8705216780259</v>
      </c>
      <c r="J814" s="169"/>
      <c r="AA814" s="169"/>
      <c r="AF814" s="170"/>
    </row>
    <row r="815" spans="2:32" x14ac:dyDescent="0.25">
      <c r="B815" s="174">
        <v>6561.47</v>
      </c>
      <c r="C815">
        <v>31</v>
      </c>
      <c r="D815">
        <v>1925</v>
      </c>
      <c r="E815" s="103">
        <v>136.10008393716842</v>
      </c>
      <c r="F815">
        <v>39</v>
      </c>
      <c r="G815" t="s">
        <v>373</v>
      </c>
      <c r="H815" s="175">
        <v>5846.5089144640579</v>
      </c>
      <c r="J815" s="169"/>
      <c r="AA815" s="169"/>
      <c r="AF815" s="170"/>
    </row>
    <row r="816" spans="2:32" x14ac:dyDescent="0.25">
      <c r="B816" s="174">
        <v>11303</v>
      </c>
      <c r="C816">
        <v>31</v>
      </c>
      <c r="D816">
        <v>2800</v>
      </c>
      <c r="E816" s="103">
        <v>203.17255595958929</v>
      </c>
      <c r="F816">
        <v>27</v>
      </c>
      <c r="G816" t="s">
        <v>369</v>
      </c>
      <c r="H816" s="175">
        <v>10470.12626159603</v>
      </c>
      <c r="J816" s="169"/>
      <c r="AA816" s="169"/>
      <c r="AF816" s="170"/>
    </row>
    <row r="817" spans="2:32" x14ac:dyDescent="0.25">
      <c r="B817" s="174">
        <v>6636.33</v>
      </c>
      <c r="C817">
        <v>28</v>
      </c>
      <c r="D817">
        <v>1050</v>
      </c>
      <c r="E817" s="103">
        <v>180.07562622140983</v>
      </c>
      <c r="F817">
        <v>32</v>
      </c>
      <c r="G817" t="s">
        <v>369</v>
      </c>
      <c r="H817" s="175">
        <v>6142.6520679275591</v>
      </c>
      <c r="J817" s="169"/>
      <c r="AA817" s="169"/>
      <c r="AF817" s="170"/>
    </row>
    <row r="818" spans="2:32" x14ac:dyDescent="0.25">
      <c r="B818" s="174">
        <v>12734.94</v>
      </c>
      <c r="C818">
        <v>29</v>
      </c>
      <c r="D818">
        <v>4550</v>
      </c>
      <c r="E818" s="103">
        <v>304.76059791219853</v>
      </c>
      <c r="F818">
        <v>36</v>
      </c>
      <c r="G818" t="s">
        <v>373</v>
      </c>
      <c r="H818" s="175">
        <v>11963.993807627032</v>
      </c>
      <c r="J818" s="169"/>
      <c r="AA818" s="169"/>
      <c r="AF818" s="170"/>
    </row>
    <row r="819" spans="2:32" x14ac:dyDescent="0.25">
      <c r="B819" s="174">
        <v>15367.27</v>
      </c>
      <c r="C819">
        <v>35</v>
      </c>
      <c r="D819">
        <v>2800</v>
      </c>
      <c r="E819" s="103">
        <v>261.51737529676222</v>
      </c>
      <c r="F819">
        <v>45</v>
      </c>
      <c r="G819" t="s">
        <v>369</v>
      </c>
      <c r="H819" s="175">
        <v>14362.905009945505</v>
      </c>
      <c r="J819" s="169"/>
      <c r="AA819" s="169"/>
      <c r="AF819" s="170"/>
    </row>
    <row r="820" spans="2:32" x14ac:dyDescent="0.25">
      <c r="B820" s="174">
        <v>10582.17</v>
      </c>
      <c r="C820">
        <v>27</v>
      </c>
      <c r="D820">
        <v>2800</v>
      </c>
      <c r="E820" s="103">
        <v>246.97219620843873</v>
      </c>
      <c r="F820">
        <v>48</v>
      </c>
      <c r="G820" t="s">
        <v>373</v>
      </c>
      <c r="H820" s="175">
        <v>9845.6542349048414</v>
      </c>
      <c r="J820" s="169"/>
      <c r="AA820" s="169"/>
      <c r="AF820" s="170"/>
    </row>
    <row r="821" spans="2:32" x14ac:dyDescent="0.25">
      <c r="B821" s="174">
        <v>5372.09</v>
      </c>
      <c r="C821">
        <v>30</v>
      </c>
      <c r="D821">
        <v>1050</v>
      </c>
      <c r="E821" s="103">
        <v>68.198116736385131</v>
      </c>
      <c r="F821">
        <v>50</v>
      </c>
      <c r="G821" t="s">
        <v>373</v>
      </c>
      <c r="H821" s="175">
        <v>4382.0726608282266</v>
      </c>
      <c r="J821" s="169"/>
      <c r="AA821" s="169"/>
      <c r="AF821" s="170"/>
    </row>
    <row r="822" spans="2:32" x14ac:dyDescent="0.25">
      <c r="B822" s="174">
        <v>11732.04</v>
      </c>
      <c r="C822">
        <v>35</v>
      </c>
      <c r="D822">
        <v>2800</v>
      </c>
      <c r="E822" s="103">
        <v>338.84209171802479</v>
      </c>
      <c r="F822">
        <v>35</v>
      </c>
      <c r="G822" t="s">
        <v>369</v>
      </c>
      <c r="H822" s="175">
        <v>10921.862965192224</v>
      </c>
      <c r="J822" s="169"/>
      <c r="AA822" s="169"/>
      <c r="AF822" s="170"/>
    </row>
    <row r="823" spans="2:32" x14ac:dyDescent="0.25">
      <c r="B823" s="174">
        <v>4715.67</v>
      </c>
      <c r="C823">
        <v>29</v>
      </c>
      <c r="D823">
        <v>1050</v>
      </c>
      <c r="E823" s="103">
        <v>77.11456518250435</v>
      </c>
      <c r="F823">
        <v>50</v>
      </c>
      <c r="G823" t="s">
        <v>369</v>
      </c>
      <c r="H823" s="175">
        <v>3544.841798645476</v>
      </c>
      <c r="J823" s="169"/>
      <c r="AA823" s="169"/>
      <c r="AF823" s="170"/>
    </row>
    <row r="824" spans="2:32" x14ac:dyDescent="0.25">
      <c r="B824" s="174">
        <v>5771.26</v>
      </c>
      <c r="C824">
        <v>36</v>
      </c>
      <c r="D824">
        <v>1050</v>
      </c>
      <c r="E824" s="103">
        <v>94.481718361478258</v>
      </c>
      <c r="F824">
        <v>44</v>
      </c>
      <c r="G824" t="s">
        <v>369</v>
      </c>
      <c r="H824" s="175">
        <v>4712.216931557984</v>
      </c>
      <c r="J824" s="169"/>
      <c r="AA824" s="169"/>
      <c r="AF824" s="170"/>
    </row>
    <row r="825" spans="2:32" x14ac:dyDescent="0.25">
      <c r="B825" s="174">
        <v>7627.68</v>
      </c>
      <c r="C825">
        <v>31</v>
      </c>
      <c r="D825">
        <v>1925</v>
      </c>
      <c r="E825" s="103">
        <v>149.70952120227429</v>
      </c>
      <c r="F825">
        <v>44</v>
      </c>
      <c r="G825" t="s">
        <v>369</v>
      </c>
      <c r="H825" s="175">
        <v>6563.7156038792091</v>
      </c>
      <c r="J825" s="169"/>
      <c r="AA825" s="169"/>
      <c r="AF825" s="170"/>
    </row>
    <row r="826" spans="2:32" x14ac:dyDescent="0.25">
      <c r="B826" s="174">
        <v>12620.57</v>
      </c>
      <c r="C826">
        <v>29</v>
      </c>
      <c r="D826">
        <v>2800</v>
      </c>
      <c r="E826" s="103">
        <v>400.22333497238185</v>
      </c>
      <c r="F826">
        <v>46</v>
      </c>
      <c r="G826" t="s">
        <v>373</v>
      </c>
      <c r="H826" s="175">
        <v>12130.414733080832</v>
      </c>
      <c r="J826" s="169"/>
      <c r="AA826" s="169"/>
      <c r="AF826" s="170"/>
    </row>
    <row r="827" spans="2:32" x14ac:dyDescent="0.25">
      <c r="B827" s="174">
        <v>8944.34</v>
      </c>
      <c r="C827">
        <v>30</v>
      </c>
      <c r="D827">
        <v>2800</v>
      </c>
      <c r="E827" s="103">
        <v>192.28080135397471</v>
      </c>
      <c r="F827">
        <v>40</v>
      </c>
      <c r="G827" t="s">
        <v>369</v>
      </c>
      <c r="H827" s="175">
        <v>7859.6658738393089</v>
      </c>
      <c r="J827" s="169"/>
      <c r="AA827" s="169"/>
      <c r="AF827" s="170"/>
    </row>
    <row r="828" spans="2:32" x14ac:dyDescent="0.25">
      <c r="B828" s="174">
        <v>3336.74</v>
      </c>
      <c r="C828">
        <v>28</v>
      </c>
      <c r="D828">
        <v>1050</v>
      </c>
      <c r="E828" s="103">
        <v>76.189928984120797</v>
      </c>
      <c r="F828">
        <v>42</v>
      </c>
      <c r="G828" t="s">
        <v>369</v>
      </c>
      <c r="H828" s="175">
        <v>2318.7038002789031</v>
      </c>
      <c r="J828" s="169"/>
      <c r="AA828" s="169"/>
      <c r="AF828" s="170"/>
    </row>
    <row r="829" spans="2:32" x14ac:dyDescent="0.25">
      <c r="B829" s="174">
        <v>15188.23</v>
      </c>
      <c r="C829">
        <v>31</v>
      </c>
      <c r="D829">
        <v>2800</v>
      </c>
      <c r="E829" s="103">
        <v>184.70302822269048</v>
      </c>
      <c r="F829">
        <v>49</v>
      </c>
      <c r="G829" t="s">
        <v>369</v>
      </c>
      <c r="H829" s="175">
        <v>13891.053589874817</v>
      </c>
      <c r="J829" s="169"/>
      <c r="AA829" s="169"/>
      <c r="AF829" s="170"/>
    </row>
    <row r="830" spans="2:32" x14ac:dyDescent="0.25">
      <c r="B830" s="174">
        <v>9368.35</v>
      </c>
      <c r="C830">
        <v>30</v>
      </c>
      <c r="D830">
        <v>2800</v>
      </c>
      <c r="E830" s="103">
        <v>192.28080135397471</v>
      </c>
      <c r="F830">
        <v>45</v>
      </c>
      <c r="G830" t="s">
        <v>369</v>
      </c>
      <c r="H830" s="175">
        <v>8239.1534930809703</v>
      </c>
      <c r="J830" s="169"/>
      <c r="AA830" s="169"/>
      <c r="AF830" s="170"/>
    </row>
    <row r="831" spans="2:32" x14ac:dyDescent="0.25">
      <c r="B831" s="174">
        <v>42529.919999999998</v>
      </c>
      <c r="C831">
        <v>30</v>
      </c>
      <c r="D831">
        <v>9800</v>
      </c>
      <c r="E831" s="103">
        <v>585.59623093219011</v>
      </c>
      <c r="F831">
        <v>45</v>
      </c>
      <c r="G831" t="s">
        <v>369</v>
      </c>
      <c r="H831" s="175">
        <v>41151.62752945532</v>
      </c>
      <c r="J831" s="169"/>
      <c r="AA831" s="169"/>
      <c r="AF831" s="170"/>
    </row>
    <row r="832" spans="2:32" x14ac:dyDescent="0.25">
      <c r="B832" s="174">
        <v>8043.43</v>
      </c>
      <c r="C832">
        <v>29</v>
      </c>
      <c r="D832">
        <v>1925</v>
      </c>
      <c r="E832" s="103">
        <v>136.09986014272553</v>
      </c>
      <c r="F832">
        <v>36</v>
      </c>
      <c r="G832" t="s">
        <v>373</v>
      </c>
      <c r="H832" s="175">
        <v>7402.8433159609431</v>
      </c>
      <c r="J832" s="169"/>
      <c r="AA832" s="169"/>
      <c r="AF832" s="170"/>
    </row>
    <row r="833" spans="2:32" x14ac:dyDescent="0.25">
      <c r="B833" s="174">
        <v>26559.08</v>
      </c>
      <c r="C833">
        <v>39</v>
      </c>
      <c r="D833">
        <v>2800</v>
      </c>
      <c r="E833" s="103">
        <v>468.83717362168602</v>
      </c>
      <c r="F833">
        <v>36</v>
      </c>
      <c r="G833" t="s">
        <v>369</v>
      </c>
      <c r="H833" s="175">
        <v>25760.337161136264</v>
      </c>
      <c r="J833" s="169"/>
      <c r="AA833" s="169"/>
      <c r="AF833" s="170"/>
    </row>
    <row r="834" spans="2:32" x14ac:dyDescent="0.25">
      <c r="B834" s="174">
        <v>3002.31</v>
      </c>
      <c r="C834">
        <v>27</v>
      </c>
      <c r="D834">
        <v>1050</v>
      </c>
      <c r="E834" s="103">
        <v>68.198256023348691</v>
      </c>
      <c r="F834">
        <v>48</v>
      </c>
      <c r="G834" t="s">
        <v>369</v>
      </c>
      <c r="H834" s="175">
        <v>1823.5067971855642</v>
      </c>
      <c r="J834" s="169"/>
      <c r="AA834" s="169"/>
      <c r="AF834" s="170"/>
    </row>
    <row r="835" spans="2:32" x14ac:dyDescent="0.25">
      <c r="B835" s="174">
        <v>3850.26</v>
      </c>
      <c r="C835">
        <v>29</v>
      </c>
      <c r="D835">
        <v>1050</v>
      </c>
      <c r="E835" s="103">
        <v>77.362025765338728</v>
      </c>
      <c r="F835">
        <v>50</v>
      </c>
      <c r="G835" t="s">
        <v>369</v>
      </c>
      <c r="H835" s="175">
        <v>2697.4137945853454</v>
      </c>
      <c r="J835" s="169"/>
      <c r="AA835" s="169"/>
      <c r="AF835" s="170"/>
    </row>
    <row r="836" spans="2:32" x14ac:dyDescent="0.25">
      <c r="B836" s="174">
        <v>3839.91</v>
      </c>
      <c r="C836">
        <v>26</v>
      </c>
      <c r="D836">
        <v>1050</v>
      </c>
      <c r="E836" s="103">
        <v>65.356689171250224</v>
      </c>
      <c r="F836">
        <v>49</v>
      </c>
      <c r="G836" t="s">
        <v>369</v>
      </c>
      <c r="H836" s="175">
        <v>2672.5612248373145</v>
      </c>
      <c r="J836" s="169"/>
      <c r="AA836" s="169"/>
      <c r="AF836" s="170"/>
    </row>
    <row r="837" spans="2:32" x14ac:dyDescent="0.25">
      <c r="B837" s="174">
        <v>15769.35</v>
      </c>
      <c r="C837">
        <v>41</v>
      </c>
      <c r="D837">
        <v>1925</v>
      </c>
      <c r="E837" s="103">
        <v>278.63589022075348</v>
      </c>
      <c r="F837">
        <v>34</v>
      </c>
      <c r="G837" t="s">
        <v>373</v>
      </c>
      <c r="H837" s="175">
        <v>15348.318033458472</v>
      </c>
      <c r="J837" s="169"/>
      <c r="AA837" s="169"/>
      <c r="AF837" s="170"/>
    </row>
    <row r="838" spans="2:32" x14ac:dyDescent="0.25">
      <c r="B838" s="174">
        <v>4148.55</v>
      </c>
      <c r="C838">
        <v>33</v>
      </c>
      <c r="D838">
        <v>1050</v>
      </c>
      <c r="E838" s="103">
        <v>80.274530325056091</v>
      </c>
      <c r="F838">
        <v>37</v>
      </c>
      <c r="G838" t="s">
        <v>373</v>
      </c>
      <c r="H838" s="175">
        <v>3519.7207275463015</v>
      </c>
      <c r="J838" s="169"/>
      <c r="AA838" s="169"/>
      <c r="AF838" s="170"/>
    </row>
    <row r="839" spans="2:32" x14ac:dyDescent="0.25">
      <c r="B839" s="174">
        <v>8047.11</v>
      </c>
      <c r="C839">
        <v>40</v>
      </c>
      <c r="D839">
        <v>1050</v>
      </c>
      <c r="E839" s="103">
        <v>139.48163567721519</v>
      </c>
      <c r="F839">
        <v>35</v>
      </c>
      <c r="G839" t="s">
        <v>373</v>
      </c>
      <c r="H839" s="175">
        <v>7642.4175771648124</v>
      </c>
      <c r="J839" s="169"/>
      <c r="AA839" s="169"/>
      <c r="AF839" s="170"/>
    </row>
    <row r="840" spans="2:32" x14ac:dyDescent="0.25">
      <c r="B840" s="174">
        <v>11773.57</v>
      </c>
      <c r="C840">
        <v>34</v>
      </c>
      <c r="D840">
        <v>2800</v>
      </c>
      <c r="E840" s="103">
        <v>246.9314070571524</v>
      </c>
      <c r="F840">
        <v>31</v>
      </c>
      <c r="G840" t="s">
        <v>369</v>
      </c>
      <c r="H840" s="175">
        <v>10940.433968203612</v>
      </c>
      <c r="J840" s="169"/>
      <c r="AA840" s="169"/>
      <c r="AF840" s="170"/>
    </row>
    <row r="841" spans="2:32" x14ac:dyDescent="0.25">
      <c r="B841" s="174">
        <v>5453.44</v>
      </c>
      <c r="C841">
        <v>32</v>
      </c>
      <c r="D841">
        <v>1400</v>
      </c>
      <c r="E841" s="103">
        <v>102.77051698623835</v>
      </c>
      <c r="F841">
        <v>43</v>
      </c>
      <c r="G841" t="s">
        <v>373</v>
      </c>
      <c r="H841" s="175">
        <v>4667.309060780859</v>
      </c>
      <c r="J841" s="169"/>
      <c r="AA841" s="169"/>
      <c r="AF841" s="170"/>
    </row>
    <row r="842" spans="2:32" x14ac:dyDescent="0.25">
      <c r="B842" s="174">
        <v>5880.13</v>
      </c>
      <c r="C842">
        <v>31</v>
      </c>
      <c r="D842">
        <v>1163.0468500000002</v>
      </c>
      <c r="E842" s="103">
        <v>143.8965858769474</v>
      </c>
      <c r="F842">
        <v>29</v>
      </c>
      <c r="G842" t="s">
        <v>369</v>
      </c>
      <c r="H842" s="175">
        <v>5226.0503400980269</v>
      </c>
      <c r="J842" s="169"/>
      <c r="AA842" s="169"/>
      <c r="AF842" s="170"/>
    </row>
    <row r="843" spans="2:32" x14ac:dyDescent="0.25">
      <c r="B843" s="174">
        <v>10480.36</v>
      </c>
      <c r="C843">
        <v>31</v>
      </c>
      <c r="D843">
        <v>2800</v>
      </c>
      <c r="E843" s="103">
        <v>217.75930356694442</v>
      </c>
      <c r="F843">
        <v>39</v>
      </c>
      <c r="G843" t="s">
        <v>369</v>
      </c>
      <c r="H843" s="175">
        <v>9469.8294769089116</v>
      </c>
      <c r="J843" s="169"/>
      <c r="AA843" s="169"/>
      <c r="AF843" s="170"/>
    </row>
    <row r="844" spans="2:32" x14ac:dyDescent="0.25">
      <c r="B844" s="174">
        <v>4173.97</v>
      </c>
      <c r="C844">
        <v>27</v>
      </c>
      <c r="D844">
        <v>1050</v>
      </c>
      <c r="E844" s="103">
        <v>66.06706052261903</v>
      </c>
      <c r="F844">
        <v>48</v>
      </c>
      <c r="G844" t="s">
        <v>369</v>
      </c>
      <c r="H844" s="175">
        <v>2937.838315250604</v>
      </c>
      <c r="J844" s="169"/>
      <c r="AA844" s="169"/>
      <c r="AF844" s="170"/>
    </row>
    <row r="845" spans="2:32" x14ac:dyDescent="0.25">
      <c r="B845" s="174">
        <v>3109.55</v>
      </c>
      <c r="C845">
        <v>27</v>
      </c>
      <c r="D845">
        <v>1050</v>
      </c>
      <c r="E845" s="103">
        <v>75.017819079958471</v>
      </c>
      <c r="F845">
        <v>43</v>
      </c>
      <c r="G845" t="s">
        <v>373</v>
      </c>
      <c r="H845" s="175">
        <v>2341.1179849626919</v>
      </c>
      <c r="J845" s="169"/>
      <c r="AA845" s="169"/>
      <c r="AF845" s="170"/>
    </row>
    <row r="846" spans="2:32" x14ac:dyDescent="0.25">
      <c r="B846" s="174">
        <v>10250.209999999999</v>
      </c>
      <c r="C846">
        <v>38</v>
      </c>
      <c r="D846">
        <v>1689.52</v>
      </c>
      <c r="E846" s="103">
        <v>192.37507230078546</v>
      </c>
      <c r="F846">
        <v>32</v>
      </c>
      <c r="G846" t="s">
        <v>369</v>
      </c>
      <c r="H846" s="175">
        <v>9437.3997107838331</v>
      </c>
      <c r="J846" s="169"/>
      <c r="AA846" s="169"/>
      <c r="AF846" s="170"/>
    </row>
    <row r="847" spans="2:32" x14ac:dyDescent="0.25">
      <c r="B847" s="174">
        <v>13481.43</v>
      </c>
      <c r="C847">
        <v>37</v>
      </c>
      <c r="D847">
        <v>1225</v>
      </c>
      <c r="E847" s="103">
        <v>255.87154795845828</v>
      </c>
      <c r="F847">
        <v>33</v>
      </c>
      <c r="G847" t="s">
        <v>369</v>
      </c>
      <c r="H847" s="175">
        <v>12820.414074039858</v>
      </c>
      <c r="J847" s="169"/>
      <c r="AA847" s="169"/>
      <c r="AF847" s="170"/>
    </row>
    <row r="848" spans="2:32" x14ac:dyDescent="0.25">
      <c r="B848" s="174">
        <v>3736.29</v>
      </c>
      <c r="C848">
        <v>30</v>
      </c>
      <c r="D848">
        <v>1050</v>
      </c>
      <c r="E848" s="103">
        <v>79.315536766366108</v>
      </c>
      <c r="F848">
        <v>40</v>
      </c>
      <c r="G848" t="s">
        <v>369</v>
      </c>
      <c r="H848" s="175">
        <v>2775.5477743513929</v>
      </c>
      <c r="J848" s="169"/>
      <c r="AA848" s="169"/>
      <c r="AF848" s="170"/>
    </row>
    <row r="849" spans="2:32" x14ac:dyDescent="0.25">
      <c r="B849" s="174">
        <v>6532.8</v>
      </c>
      <c r="C849">
        <v>27</v>
      </c>
      <c r="D849">
        <v>2800</v>
      </c>
      <c r="E849" s="103">
        <v>181.86201606226317</v>
      </c>
      <c r="F849">
        <v>33</v>
      </c>
      <c r="G849" t="s">
        <v>369</v>
      </c>
      <c r="H849" s="175">
        <v>5621.6186047493338</v>
      </c>
      <c r="J849" s="169"/>
      <c r="AA849" s="169"/>
      <c r="AF849" s="170"/>
    </row>
    <row r="850" spans="2:32" x14ac:dyDescent="0.25">
      <c r="B850" s="174">
        <v>2585.8200000000002</v>
      </c>
      <c r="C850">
        <v>25</v>
      </c>
      <c r="D850">
        <v>1050</v>
      </c>
      <c r="E850" s="103">
        <v>66.777509877745302</v>
      </c>
      <c r="F850">
        <v>45</v>
      </c>
      <c r="G850" t="s">
        <v>373</v>
      </c>
      <c r="H850" s="175">
        <v>1657.1210342216586</v>
      </c>
      <c r="J850" s="169"/>
      <c r="AA850" s="169"/>
      <c r="AF850" s="170"/>
    </row>
    <row r="851" spans="2:32" x14ac:dyDescent="0.25">
      <c r="B851" s="174">
        <v>3605.48</v>
      </c>
      <c r="C851">
        <v>25</v>
      </c>
      <c r="D851">
        <v>1050</v>
      </c>
      <c r="E851" s="103">
        <v>64.291113233361159</v>
      </c>
      <c r="F851">
        <v>50</v>
      </c>
      <c r="G851" t="s">
        <v>373</v>
      </c>
      <c r="H851" s="175">
        <v>2611.9937999116992</v>
      </c>
      <c r="J851" s="169"/>
      <c r="AA851" s="169"/>
      <c r="AF851" s="170"/>
    </row>
    <row r="852" spans="2:32" x14ac:dyDescent="0.25">
      <c r="B852" s="174">
        <v>11973</v>
      </c>
      <c r="C852">
        <v>33</v>
      </c>
      <c r="D852">
        <v>2800</v>
      </c>
      <c r="E852" s="103">
        <v>235.47098474072317</v>
      </c>
      <c r="F852">
        <v>37</v>
      </c>
      <c r="G852" t="s">
        <v>369</v>
      </c>
      <c r="H852" s="175">
        <v>11021.299078882186</v>
      </c>
      <c r="J852" s="169"/>
      <c r="AA852" s="169"/>
      <c r="AF852" s="170"/>
    </row>
    <row r="853" spans="2:32" x14ac:dyDescent="0.25">
      <c r="B853" s="174">
        <v>12786.02</v>
      </c>
      <c r="C853">
        <v>44</v>
      </c>
      <c r="D853">
        <v>1400</v>
      </c>
      <c r="E853" s="103">
        <v>270.35897849067373</v>
      </c>
      <c r="F853">
        <v>26</v>
      </c>
      <c r="G853" t="s">
        <v>369</v>
      </c>
      <c r="H853" s="175">
        <v>11927.739989236661</v>
      </c>
      <c r="J853" s="169"/>
      <c r="AA853" s="169"/>
      <c r="AF853" s="170"/>
    </row>
    <row r="854" spans="2:32" x14ac:dyDescent="0.25">
      <c r="B854" s="174">
        <v>12050.32</v>
      </c>
      <c r="C854">
        <v>35</v>
      </c>
      <c r="D854">
        <v>1925</v>
      </c>
      <c r="E854" s="103">
        <v>141.30859008820869</v>
      </c>
      <c r="F854">
        <v>35</v>
      </c>
      <c r="G854" t="s">
        <v>369</v>
      </c>
      <c r="H854" s="175">
        <v>11057.130847608592</v>
      </c>
      <c r="J854" s="169"/>
      <c r="AA854" s="169"/>
      <c r="AF854" s="170"/>
    </row>
    <row r="855" spans="2:32" x14ac:dyDescent="0.25">
      <c r="B855" s="174">
        <v>8419.4500000000007</v>
      </c>
      <c r="C855">
        <v>32</v>
      </c>
      <c r="D855">
        <v>2800</v>
      </c>
      <c r="E855" s="103">
        <v>394.84869825244556</v>
      </c>
      <c r="F855">
        <v>38</v>
      </c>
      <c r="G855" t="s">
        <v>369</v>
      </c>
      <c r="H855" s="175">
        <v>7737.603031582943</v>
      </c>
      <c r="J855" s="169"/>
      <c r="AA855" s="169"/>
      <c r="AF855" s="170"/>
    </row>
    <row r="856" spans="2:32" x14ac:dyDescent="0.25">
      <c r="B856" s="174">
        <v>9149.3799999999992</v>
      </c>
      <c r="C856">
        <v>29</v>
      </c>
      <c r="D856">
        <v>2800</v>
      </c>
      <c r="E856" s="103">
        <v>206.2987353742366</v>
      </c>
      <c r="F856">
        <v>41</v>
      </c>
      <c r="G856" t="s">
        <v>369</v>
      </c>
      <c r="H856" s="175">
        <v>8168.4218763497511</v>
      </c>
      <c r="J856" s="169"/>
      <c r="AA856" s="169"/>
      <c r="AF856" s="170"/>
    </row>
    <row r="857" spans="2:32" x14ac:dyDescent="0.25">
      <c r="B857" s="174">
        <v>12621.73</v>
      </c>
      <c r="C857">
        <v>25</v>
      </c>
      <c r="D857">
        <v>6300</v>
      </c>
      <c r="E857" s="103">
        <v>662.24527199256988</v>
      </c>
      <c r="F857">
        <v>50</v>
      </c>
      <c r="G857" t="s">
        <v>369</v>
      </c>
      <c r="H857" s="175">
        <v>11708.952214811787</v>
      </c>
      <c r="J857" s="169"/>
      <c r="AA857" s="169"/>
      <c r="AF857" s="170"/>
    </row>
    <row r="858" spans="2:32" x14ac:dyDescent="0.25">
      <c r="B858" s="174">
        <v>13553.42</v>
      </c>
      <c r="C858">
        <v>29</v>
      </c>
      <c r="D858">
        <v>2800</v>
      </c>
      <c r="E858" s="103">
        <v>197.96343293487351</v>
      </c>
      <c r="F858">
        <v>46</v>
      </c>
      <c r="G858" t="s">
        <v>373</v>
      </c>
      <c r="H858" s="175">
        <v>12705.169368857645</v>
      </c>
      <c r="J858" s="169"/>
      <c r="AA858" s="169"/>
      <c r="AF858" s="170"/>
    </row>
    <row r="859" spans="2:32" x14ac:dyDescent="0.25">
      <c r="B859" s="174">
        <v>16334.85</v>
      </c>
      <c r="C859">
        <v>31</v>
      </c>
      <c r="D859">
        <v>2800</v>
      </c>
      <c r="E859" s="103">
        <v>343.82208355259411</v>
      </c>
      <c r="F859">
        <v>39</v>
      </c>
      <c r="G859" t="s">
        <v>369</v>
      </c>
      <c r="H859" s="175">
        <v>15608.168430850092</v>
      </c>
      <c r="J859" s="169"/>
      <c r="AA859" s="169"/>
      <c r="AF859" s="170"/>
    </row>
    <row r="860" spans="2:32" x14ac:dyDescent="0.25">
      <c r="B860" s="174">
        <v>5627.66</v>
      </c>
      <c r="C860">
        <v>34</v>
      </c>
      <c r="D860">
        <v>1050</v>
      </c>
      <c r="E860" s="103">
        <v>92.599277646432142</v>
      </c>
      <c r="F860">
        <v>50</v>
      </c>
      <c r="G860" t="s">
        <v>373</v>
      </c>
      <c r="H860" s="175">
        <v>4886.3301061063603</v>
      </c>
      <c r="J860" s="169"/>
      <c r="AA860" s="169"/>
      <c r="AF860" s="170"/>
    </row>
    <row r="861" spans="2:32" x14ac:dyDescent="0.25">
      <c r="B861" s="174">
        <v>5679.72</v>
      </c>
      <c r="C861">
        <v>39</v>
      </c>
      <c r="D861">
        <v>1050</v>
      </c>
      <c r="E861" s="103">
        <v>117.21281454130153</v>
      </c>
      <c r="F861">
        <v>26</v>
      </c>
      <c r="G861" t="s">
        <v>369</v>
      </c>
      <c r="H861" s="175">
        <v>4836.1676483132924</v>
      </c>
      <c r="J861" s="169"/>
      <c r="AA861" s="169"/>
      <c r="AF861" s="170"/>
    </row>
    <row r="862" spans="2:32" x14ac:dyDescent="0.25">
      <c r="B862" s="174">
        <v>15553.09</v>
      </c>
      <c r="C862">
        <v>29</v>
      </c>
      <c r="D862">
        <v>4550</v>
      </c>
      <c r="E862" s="103">
        <v>335.23544498313447</v>
      </c>
      <c r="F862">
        <v>46</v>
      </c>
      <c r="G862" t="s">
        <v>373</v>
      </c>
      <c r="H862" s="175">
        <v>14733.505912517099</v>
      </c>
      <c r="J862" s="169"/>
      <c r="AA862" s="169"/>
      <c r="AF862" s="170"/>
    </row>
    <row r="863" spans="2:32" x14ac:dyDescent="0.25">
      <c r="B863" s="174">
        <v>2242.38</v>
      </c>
      <c r="C863">
        <v>24</v>
      </c>
      <c r="D863">
        <v>1050</v>
      </c>
      <c r="E863" s="103">
        <v>66.067133706329145</v>
      </c>
      <c r="F863">
        <v>36</v>
      </c>
      <c r="G863" t="s">
        <v>373</v>
      </c>
      <c r="H863" s="175">
        <v>1464.1095271466029</v>
      </c>
      <c r="J863" s="169"/>
      <c r="AA863" s="169"/>
      <c r="AF863" s="170"/>
    </row>
    <row r="864" spans="2:32" x14ac:dyDescent="0.25">
      <c r="B864" s="174">
        <v>18544.009999999998</v>
      </c>
      <c r="C864">
        <v>35</v>
      </c>
      <c r="D864">
        <v>2800</v>
      </c>
      <c r="E864" s="103">
        <v>356.60808324248256</v>
      </c>
      <c r="F864">
        <v>35</v>
      </c>
      <c r="G864" t="s">
        <v>369</v>
      </c>
      <c r="H864" s="175">
        <v>17795.825756285427</v>
      </c>
      <c r="J864" s="169"/>
      <c r="AA864" s="169"/>
      <c r="AF864" s="170"/>
    </row>
    <row r="865" spans="2:32" x14ac:dyDescent="0.25">
      <c r="B865" s="174">
        <v>8583.9</v>
      </c>
      <c r="C865">
        <v>31</v>
      </c>
      <c r="D865">
        <v>2275</v>
      </c>
      <c r="E865" s="103">
        <v>160.84555374392633</v>
      </c>
      <c r="F865">
        <v>49</v>
      </c>
      <c r="G865" t="s">
        <v>373</v>
      </c>
      <c r="H865" s="175">
        <v>7660.5019211421277</v>
      </c>
      <c r="J865" s="169"/>
      <c r="AA865" s="169"/>
      <c r="AF865" s="170"/>
    </row>
    <row r="866" spans="2:32" x14ac:dyDescent="0.25">
      <c r="B866" s="174">
        <v>10571.28</v>
      </c>
      <c r="C866">
        <v>42</v>
      </c>
      <c r="D866">
        <v>1050</v>
      </c>
      <c r="E866" s="103">
        <v>117.21074458606211</v>
      </c>
      <c r="F866">
        <v>28</v>
      </c>
      <c r="G866" t="s">
        <v>369</v>
      </c>
      <c r="H866" s="175">
        <v>9671.9297711018025</v>
      </c>
      <c r="J866" s="169"/>
      <c r="AA866" s="169"/>
      <c r="AF866" s="170"/>
    </row>
    <row r="867" spans="2:32" x14ac:dyDescent="0.25">
      <c r="B867" s="174">
        <v>6567.67</v>
      </c>
      <c r="C867">
        <v>23</v>
      </c>
      <c r="D867">
        <v>2800</v>
      </c>
      <c r="E867" s="103">
        <v>191.71251822436523</v>
      </c>
      <c r="F867">
        <v>47</v>
      </c>
      <c r="G867" t="s">
        <v>369</v>
      </c>
      <c r="H867" s="175">
        <v>5546.0376221199185</v>
      </c>
      <c r="J867" s="169"/>
      <c r="AA867" s="169"/>
      <c r="AF867" s="170"/>
    </row>
    <row r="868" spans="2:32" x14ac:dyDescent="0.25">
      <c r="B868" s="174">
        <v>9668.56</v>
      </c>
      <c r="C868">
        <v>29</v>
      </c>
      <c r="D868">
        <v>2800</v>
      </c>
      <c r="E868" s="103">
        <v>179.96740824651974</v>
      </c>
      <c r="F868">
        <v>31</v>
      </c>
      <c r="G868" t="s">
        <v>369</v>
      </c>
      <c r="H868" s="175">
        <v>8727.7722665222627</v>
      </c>
      <c r="J868" s="169"/>
      <c r="AA868" s="169"/>
      <c r="AF868" s="170"/>
    </row>
    <row r="869" spans="2:32" x14ac:dyDescent="0.25">
      <c r="B869" s="174">
        <v>2488.5700000000002</v>
      </c>
      <c r="C869">
        <v>26</v>
      </c>
      <c r="D869">
        <v>1050</v>
      </c>
      <c r="E869" s="103">
        <v>111.59679713795552</v>
      </c>
      <c r="F869">
        <v>44</v>
      </c>
      <c r="G869" t="s">
        <v>369</v>
      </c>
      <c r="H869" s="175">
        <v>1707.4637335900472</v>
      </c>
      <c r="J869" s="169"/>
      <c r="AA869" s="169"/>
      <c r="AF869" s="170"/>
    </row>
    <row r="870" spans="2:32" x14ac:dyDescent="0.25">
      <c r="B870" s="174">
        <v>5729.16</v>
      </c>
      <c r="C870">
        <v>23</v>
      </c>
      <c r="D870">
        <v>1925</v>
      </c>
      <c r="E870" s="103">
        <v>112.0063302589009</v>
      </c>
      <c r="F870">
        <v>50</v>
      </c>
      <c r="G870" t="s">
        <v>369</v>
      </c>
      <c r="H870" s="175">
        <v>4487.1237718738266</v>
      </c>
      <c r="J870" s="169"/>
      <c r="AA870" s="169"/>
      <c r="AF870" s="170"/>
    </row>
    <row r="871" spans="2:32" x14ac:dyDescent="0.25">
      <c r="B871" s="174">
        <v>12664.85</v>
      </c>
      <c r="C871">
        <v>38</v>
      </c>
      <c r="D871">
        <v>1925</v>
      </c>
      <c r="E871" s="103">
        <v>219.18770667350014</v>
      </c>
      <c r="F871">
        <v>37</v>
      </c>
      <c r="G871" t="s">
        <v>369</v>
      </c>
      <c r="H871" s="175">
        <v>11714.374355925054</v>
      </c>
      <c r="J871" s="169"/>
      <c r="AA871" s="169"/>
      <c r="AF871" s="170"/>
    </row>
    <row r="872" spans="2:32" x14ac:dyDescent="0.25">
      <c r="B872" s="174">
        <v>4622.49</v>
      </c>
      <c r="C872">
        <v>38</v>
      </c>
      <c r="D872">
        <v>1050</v>
      </c>
      <c r="E872" s="103">
        <v>108.68872413834795</v>
      </c>
      <c r="F872">
        <v>22</v>
      </c>
      <c r="G872" t="s">
        <v>369</v>
      </c>
      <c r="H872" s="175">
        <v>3821.8998597087657</v>
      </c>
      <c r="J872" s="169"/>
      <c r="AA872" s="169"/>
      <c r="AF872" s="170"/>
    </row>
    <row r="873" spans="2:32" x14ac:dyDescent="0.25">
      <c r="B873" s="174">
        <v>7638.02</v>
      </c>
      <c r="C873">
        <v>31</v>
      </c>
      <c r="D873">
        <v>1925</v>
      </c>
      <c r="E873" s="103">
        <v>149.70952120227429</v>
      </c>
      <c r="F873">
        <v>44</v>
      </c>
      <c r="G873" t="s">
        <v>369</v>
      </c>
      <c r="H873" s="175">
        <v>6563.7156038792091</v>
      </c>
      <c r="J873" s="169"/>
      <c r="AA873" s="169"/>
      <c r="AF873" s="170"/>
    </row>
    <row r="874" spans="2:32" x14ac:dyDescent="0.25">
      <c r="B874" s="174">
        <v>8309.43</v>
      </c>
      <c r="C874">
        <v>28</v>
      </c>
      <c r="D874">
        <v>2800</v>
      </c>
      <c r="E874" s="103">
        <v>184.70351415651069</v>
      </c>
      <c r="F874">
        <v>47</v>
      </c>
      <c r="G874" t="s">
        <v>373</v>
      </c>
      <c r="H874" s="175">
        <v>7315.4116589083433</v>
      </c>
      <c r="J874" s="169"/>
      <c r="AA874" s="169"/>
      <c r="AF874" s="170"/>
    </row>
    <row r="875" spans="2:32" x14ac:dyDescent="0.25">
      <c r="B875" s="174">
        <v>8391.4599999999991</v>
      </c>
      <c r="C875">
        <v>29</v>
      </c>
      <c r="D875">
        <v>2800</v>
      </c>
      <c r="E875" s="103">
        <v>187.54498333058373</v>
      </c>
      <c r="F875">
        <v>41</v>
      </c>
      <c r="G875" t="s">
        <v>369</v>
      </c>
      <c r="H875" s="175">
        <v>7288.9843140604589</v>
      </c>
      <c r="J875" s="169"/>
      <c r="AA875" s="169"/>
      <c r="AF875" s="170"/>
    </row>
    <row r="876" spans="2:32" x14ac:dyDescent="0.25">
      <c r="B876" s="174">
        <v>13683.51</v>
      </c>
      <c r="C876">
        <v>40</v>
      </c>
      <c r="D876">
        <v>1050</v>
      </c>
      <c r="E876" s="103">
        <v>242.61485210055804</v>
      </c>
      <c r="F876">
        <v>35</v>
      </c>
      <c r="G876" t="s">
        <v>369</v>
      </c>
      <c r="H876" s="175">
        <v>12916.639348413828</v>
      </c>
      <c r="J876" s="169"/>
      <c r="AA876" s="169"/>
      <c r="AF876" s="170"/>
    </row>
    <row r="877" spans="2:32" x14ac:dyDescent="0.25">
      <c r="B877" s="174">
        <v>6910.63</v>
      </c>
      <c r="C877">
        <v>28</v>
      </c>
      <c r="D877">
        <v>2800</v>
      </c>
      <c r="E877" s="103">
        <v>232.00074885014308</v>
      </c>
      <c r="F877">
        <v>47</v>
      </c>
      <c r="G877" t="s">
        <v>369</v>
      </c>
      <c r="H877" s="175">
        <v>5891.9484770301797</v>
      </c>
      <c r="J877" s="169"/>
      <c r="AA877" s="169"/>
      <c r="AF877" s="170"/>
    </row>
    <row r="878" spans="2:32" x14ac:dyDescent="0.25">
      <c r="B878" s="174">
        <v>10415.14</v>
      </c>
      <c r="C878">
        <v>27</v>
      </c>
      <c r="D878">
        <v>2800</v>
      </c>
      <c r="E878" s="103">
        <v>272.78825025481115</v>
      </c>
      <c r="F878">
        <v>38</v>
      </c>
      <c r="G878" t="s">
        <v>369</v>
      </c>
      <c r="H878" s="175">
        <v>9661.7706332085054</v>
      </c>
      <c r="J878" s="169"/>
      <c r="AA878" s="169"/>
      <c r="AF878" s="170"/>
    </row>
    <row r="879" spans="2:32" x14ac:dyDescent="0.25">
      <c r="B879" s="174">
        <v>4010.5</v>
      </c>
      <c r="C879">
        <v>31</v>
      </c>
      <c r="D879">
        <v>1050</v>
      </c>
      <c r="E879" s="103">
        <v>74.236409420273688</v>
      </c>
      <c r="F879">
        <v>49</v>
      </c>
      <c r="G879" t="s">
        <v>369</v>
      </c>
      <c r="H879" s="175">
        <v>2839.0851146616078</v>
      </c>
      <c r="J879" s="169"/>
      <c r="AA879" s="169"/>
      <c r="AF879" s="170"/>
    </row>
    <row r="880" spans="2:32" x14ac:dyDescent="0.25">
      <c r="B880" s="174">
        <v>6644.9</v>
      </c>
      <c r="C880">
        <v>25</v>
      </c>
      <c r="D880">
        <v>2800</v>
      </c>
      <c r="E880" s="103">
        <v>178.07335967398745</v>
      </c>
      <c r="F880">
        <v>45</v>
      </c>
      <c r="G880" t="s">
        <v>373</v>
      </c>
      <c r="H880" s="175">
        <v>5711.8185192879046</v>
      </c>
      <c r="J880" s="169"/>
      <c r="AA880" s="169"/>
      <c r="AF880" s="170"/>
    </row>
    <row r="881" spans="2:32" x14ac:dyDescent="0.25">
      <c r="B881" s="174">
        <v>11206.08</v>
      </c>
      <c r="C881">
        <v>34</v>
      </c>
      <c r="D881">
        <v>1750</v>
      </c>
      <c r="E881" s="103">
        <v>136.0987976659938</v>
      </c>
      <c r="F881">
        <v>36</v>
      </c>
      <c r="G881" t="s">
        <v>373</v>
      </c>
      <c r="H881" s="175">
        <v>10614.155817423962</v>
      </c>
      <c r="J881" s="169"/>
      <c r="AA881" s="169"/>
      <c r="AF881" s="170"/>
    </row>
    <row r="882" spans="2:32" x14ac:dyDescent="0.25">
      <c r="B882" s="174">
        <v>9804.08</v>
      </c>
      <c r="C882">
        <v>30</v>
      </c>
      <c r="D882">
        <v>2800</v>
      </c>
      <c r="E882" s="103">
        <v>211.50809804364295</v>
      </c>
      <c r="F882">
        <v>40</v>
      </c>
      <c r="G882" t="s">
        <v>369</v>
      </c>
      <c r="H882" s="175">
        <v>8789.9206004943371</v>
      </c>
      <c r="J882" s="169"/>
      <c r="AA882" s="169"/>
      <c r="AF882" s="170"/>
    </row>
    <row r="883" spans="2:32" x14ac:dyDescent="0.25">
      <c r="B883" s="174">
        <v>27893.41</v>
      </c>
      <c r="C883">
        <v>34</v>
      </c>
      <c r="D883">
        <v>6300</v>
      </c>
      <c r="E883" s="103">
        <v>464.68363101671054</v>
      </c>
      <c r="F883">
        <v>50</v>
      </c>
      <c r="G883" t="s">
        <v>369</v>
      </c>
      <c r="H883" s="175">
        <v>26610.166206463469</v>
      </c>
      <c r="J883" s="169"/>
      <c r="AA883" s="169"/>
      <c r="AF883" s="170"/>
    </row>
    <row r="884" spans="2:32" x14ac:dyDescent="0.25">
      <c r="B884" s="174">
        <v>8114.99</v>
      </c>
      <c r="C884">
        <v>26</v>
      </c>
      <c r="D884">
        <v>2800</v>
      </c>
      <c r="E884" s="103">
        <v>197.96377969831761</v>
      </c>
      <c r="F884">
        <v>50</v>
      </c>
      <c r="G884" t="s">
        <v>369</v>
      </c>
      <c r="H884" s="175">
        <v>6983.839608113848</v>
      </c>
      <c r="J884" s="169"/>
      <c r="AA884" s="169"/>
      <c r="AF884" s="170"/>
    </row>
    <row r="885" spans="2:32" x14ac:dyDescent="0.25">
      <c r="B885" s="174">
        <v>1650.08</v>
      </c>
      <c r="C885">
        <v>23</v>
      </c>
      <c r="D885">
        <v>1050</v>
      </c>
      <c r="E885" s="103">
        <v>108.82662563519827</v>
      </c>
      <c r="F885">
        <v>47</v>
      </c>
      <c r="G885" t="s">
        <v>373</v>
      </c>
      <c r="H885" s="175">
        <v>1074.5151636563069</v>
      </c>
      <c r="J885" s="169"/>
      <c r="AA885" s="169"/>
      <c r="AF885" s="170"/>
    </row>
    <row r="886" spans="2:32" x14ac:dyDescent="0.25">
      <c r="B886" s="174">
        <v>10381.030000000001</v>
      </c>
      <c r="C886">
        <v>29</v>
      </c>
      <c r="D886">
        <v>3500</v>
      </c>
      <c r="E886" s="103">
        <v>234.43122916322963</v>
      </c>
      <c r="F886">
        <v>41</v>
      </c>
      <c r="G886" t="s">
        <v>369</v>
      </c>
      <c r="H886" s="175">
        <v>9339.7792056763719</v>
      </c>
      <c r="J886" s="169"/>
      <c r="AA886" s="169"/>
      <c r="AF886" s="170"/>
    </row>
    <row r="887" spans="2:32" x14ac:dyDescent="0.25">
      <c r="B887" s="174">
        <v>9623.24</v>
      </c>
      <c r="C887">
        <v>29</v>
      </c>
      <c r="D887">
        <v>2800</v>
      </c>
      <c r="E887" s="103">
        <v>179.96740824651974</v>
      </c>
      <c r="F887">
        <v>31</v>
      </c>
      <c r="G887" t="s">
        <v>369</v>
      </c>
      <c r="H887" s="175">
        <v>8727.7722665222627</v>
      </c>
      <c r="J887" s="169"/>
      <c r="AA887" s="169"/>
      <c r="AF887" s="170"/>
    </row>
    <row r="888" spans="2:32" x14ac:dyDescent="0.25">
      <c r="B888" s="174">
        <v>4782</v>
      </c>
      <c r="C888">
        <v>44</v>
      </c>
      <c r="D888">
        <v>1050</v>
      </c>
      <c r="E888" s="103">
        <v>202.7692338680053</v>
      </c>
      <c r="F888">
        <v>11</v>
      </c>
      <c r="G888" t="s">
        <v>369</v>
      </c>
      <c r="H888" s="175">
        <v>4034.1878812568357</v>
      </c>
      <c r="J888" s="169"/>
      <c r="AA888" s="169"/>
      <c r="AF888" s="170"/>
    </row>
    <row r="889" spans="2:32" x14ac:dyDescent="0.25">
      <c r="B889" s="174">
        <v>9192.7199999999993</v>
      </c>
      <c r="C889">
        <v>29</v>
      </c>
      <c r="D889">
        <v>2800</v>
      </c>
      <c r="E889" s="103">
        <v>206.2987353742366</v>
      </c>
      <c r="F889">
        <v>41</v>
      </c>
      <c r="G889" t="s">
        <v>373</v>
      </c>
      <c r="H889" s="175">
        <v>8420.7218763497513</v>
      </c>
      <c r="J889" s="169"/>
      <c r="AA889" s="169"/>
      <c r="AF889" s="170"/>
    </row>
    <row r="890" spans="2:32" x14ac:dyDescent="0.25">
      <c r="B890" s="174">
        <v>6357.56</v>
      </c>
      <c r="C890">
        <v>24</v>
      </c>
      <c r="D890">
        <v>2800</v>
      </c>
      <c r="E890" s="103">
        <v>176.17902321687768</v>
      </c>
      <c r="F890">
        <v>46</v>
      </c>
      <c r="G890" t="s">
        <v>373</v>
      </c>
      <c r="H890" s="175">
        <v>5358.6856586070344</v>
      </c>
      <c r="J890" s="169"/>
      <c r="AA890" s="169"/>
      <c r="AF890" s="170"/>
    </row>
    <row r="891" spans="2:32" x14ac:dyDescent="0.25">
      <c r="B891" s="174">
        <v>10980.78</v>
      </c>
      <c r="C891">
        <v>31</v>
      </c>
      <c r="D891">
        <v>2800</v>
      </c>
      <c r="E891" s="103">
        <v>217.75930356694442</v>
      </c>
      <c r="F891">
        <v>44</v>
      </c>
      <c r="G891" t="s">
        <v>369</v>
      </c>
      <c r="H891" s="175">
        <v>9953.7125015694837</v>
      </c>
      <c r="J891" s="169"/>
      <c r="AA891" s="169"/>
      <c r="AF891" s="170"/>
    </row>
    <row r="892" spans="2:32" x14ac:dyDescent="0.25">
      <c r="B892" s="174">
        <v>7587.3</v>
      </c>
      <c r="C892">
        <v>39</v>
      </c>
      <c r="D892">
        <v>1050</v>
      </c>
      <c r="E892" s="103">
        <v>117.21281454130153</v>
      </c>
      <c r="F892">
        <v>46</v>
      </c>
      <c r="G892" t="s">
        <v>373</v>
      </c>
      <c r="H892" s="175">
        <v>6989.7818452237234</v>
      </c>
      <c r="J892" s="169"/>
      <c r="AA892" s="169"/>
      <c r="AF892" s="170"/>
    </row>
    <row r="893" spans="2:32" x14ac:dyDescent="0.25">
      <c r="B893" s="174">
        <v>7754.86</v>
      </c>
      <c r="C893">
        <v>40</v>
      </c>
      <c r="D893">
        <v>1050</v>
      </c>
      <c r="E893" s="103">
        <v>126.80231288784366</v>
      </c>
      <c r="F893">
        <v>40</v>
      </c>
      <c r="G893" t="s">
        <v>369</v>
      </c>
      <c r="H893" s="175">
        <v>6837.0430095021602</v>
      </c>
      <c r="J893" s="169"/>
      <c r="AA893" s="169"/>
      <c r="AF893" s="170"/>
    </row>
    <row r="894" spans="2:32" x14ac:dyDescent="0.25">
      <c r="B894" s="174">
        <v>5495.54</v>
      </c>
      <c r="C894">
        <v>36</v>
      </c>
      <c r="D894">
        <v>1050</v>
      </c>
      <c r="E894" s="103">
        <v>94.481718361478258</v>
      </c>
      <c r="F894">
        <v>39</v>
      </c>
      <c r="G894" t="s">
        <v>369</v>
      </c>
      <c r="H894" s="175">
        <v>4495.1146915078307</v>
      </c>
      <c r="J894" s="169"/>
      <c r="AA894" s="169"/>
      <c r="AF894" s="170"/>
    </row>
    <row r="895" spans="2:32" x14ac:dyDescent="0.25">
      <c r="B895" s="174">
        <v>18283.52</v>
      </c>
      <c r="C895">
        <v>38</v>
      </c>
      <c r="D895">
        <v>2800</v>
      </c>
      <c r="E895" s="103">
        <v>318.8184824341821</v>
      </c>
      <c r="F895">
        <v>37</v>
      </c>
      <c r="G895" t="s">
        <v>373</v>
      </c>
      <c r="H895" s="175">
        <v>17814.113911521494</v>
      </c>
      <c r="J895" s="169"/>
      <c r="AA895" s="169"/>
      <c r="AF895" s="170"/>
    </row>
    <row r="896" spans="2:32" x14ac:dyDescent="0.25">
      <c r="B896" s="174">
        <v>4193.41</v>
      </c>
      <c r="C896">
        <v>33</v>
      </c>
      <c r="D896">
        <v>1050</v>
      </c>
      <c r="E896" s="103">
        <v>80.274530325056091</v>
      </c>
      <c r="F896">
        <v>37</v>
      </c>
      <c r="G896" t="s">
        <v>369</v>
      </c>
      <c r="H896" s="175">
        <v>3193.0207275463017</v>
      </c>
      <c r="J896" s="169"/>
      <c r="AA896" s="169"/>
      <c r="AF896" s="170"/>
    </row>
    <row r="897" spans="2:32" x14ac:dyDescent="0.25">
      <c r="B897" s="174">
        <v>4927.24</v>
      </c>
      <c r="C897">
        <v>33</v>
      </c>
      <c r="D897">
        <v>1400</v>
      </c>
      <c r="E897" s="103">
        <v>174.14866963731865</v>
      </c>
      <c r="F897">
        <v>37</v>
      </c>
      <c r="G897" t="s">
        <v>369</v>
      </c>
      <c r="H897" s="175">
        <v>4190.9510379885551</v>
      </c>
      <c r="J897" s="169"/>
      <c r="AA897" s="169"/>
      <c r="AF897" s="170"/>
    </row>
    <row r="898" spans="2:32" x14ac:dyDescent="0.25">
      <c r="B898" s="174">
        <v>11188.88</v>
      </c>
      <c r="C898">
        <v>32</v>
      </c>
      <c r="D898">
        <v>2800</v>
      </c>
      <c r="E898" s="103">
        <v>226.09424352010078</v>
      </c>
      <c r="F898">
        <v>38</v>
      </c>
      <c r="G898" t="s">
        <v>369</v>
      </c>
      <c r="H898" s="175">
        <v>10214.470613397963</v>
      </c>
      <c r="J898" s="169"/>
      <c r="AA898" s="169"/>
      <c r="AF898" s="170"/>
    </row>
    <row r="899" spans="2:32" x14ac:dyDescent="0.25">
      <c r="B899" s="174">
        <v>8806.49</v>
      </c>
      <c r="C899">
        <v>36</v>
      </c>
      <c r="D899">
        <v>1050</v>
      </c>
      <c r="E899" s="103">
        <v>80.273941164263491</v>
      </c>
      <c r="F899">
        <v>49</v>
      </c>
      <c r="G899" t="s">
        <v>373</v>
      </c>
      <c r="H899" s="175">
        <v>7929.5540568079687</v>
      </c>
      <c r="J899" s="169"/>
      <c r="AA899" s="169"/>
      <c r="AF899" s="170"/>
    </row>
    <row r="900" spans="2:32" x14ac:dyDescent="0.25">
      <c r="B900" s="174">
        <v>6320.47</v>
      </c>
      <c r="C900">
        <v>38</v>
      </c>
      <c r="D900">
        <v>1050</v>
      </c>
      <c r="E900" s="103">
        <v>108.68872413834795</v>
      </c>
      <c r="F900">
        <v>37</v>
      </c>
      <c r="G900" t="s">
        <v>369</v>
      </c>
      <c r="H900" s="175">
        <v>5403.4179269068673</v>
      </c>
      <c r="J900" s="169"/>
      <c r="AA900" s="169"/>
      <c r="AF900" s="170"/>
    </row>
    <row r="901" spans="2:32" x14ac:dyDescent="0.25">
      <c r="B901" s="174">
        <v>17610.830000000002</v>
      </c>
      <c r="C901">
        <v>52</v>
      </c>
      <c r="D901">
        <v>1050</v>
      </c>
      <c r="E901" s="103">
        <v>428.2911088232126</v>
      </c>
      <c r="F901">
        <v>28</v>
      </c>
      <c r="G901" t="s">
        <v>373</v>
      </c>
      <c r="H901" s="175">
        <v>17418.916064945424</v>
      </c>
      <c r="J901" s="169"/>
      <c r="AA901" s="169"/>
      <c r="AF901" s="170"/>
    </row>
    <row r="902" spans="2:32" x14ac:dyDescent="0.25">
      <c r="B902" s="174">
        <v>3314.74</v>
      </c>
      <c r="C902">
        <v>27</v>
      </c>
      <c r="D902">
        <v>1050</v>
      </c>
      <c r="E902" s="103">
        <v>75.017819079958471</v>
      </c>
      <c r="F902">
        <v>50</v>
      </c>
      <c r="G902" t="s">
        <v>373</v>
      </c>
      <c r="H902" s="175">
        <v>2428.8572753581257</v>
      </c>
      <c r="J902" s="169"/>
      <c r="AA902" s="169"/>
      <c r="AF902" s="170"/>
    </row>
    <row r="903" spans="2:32" x14ac:dyDescent="0.25">
      <c r="B903" s="174">
        <v>2843.83</v>
      </c>
      <c r="C903">
        <v>26</v>
      </c>
      <c r="D903">
        <v>1050</v>
      </c>
      <c r="E903" s="103">
        <v>67.487885557269266</v>
      </c>
      <c r="F903">
        <v>49</v>
      </c>
      <c r="G903" t="s">
        <v>369</v>
      </c>
      <c r="H903" s="175">
        <v>1648.8875230677372</v>
      </c>
      <c r="J903" s="169"/>
      <c r="AA903" s="169"/>
      <c r="AF903" s="170"/>
    </row>
    <row r="904" spans="2:32" x14ac:dyDescent="0.25">
      <c r="B904" s="174">
        <v>14941.88</v>
      </c>
      <c r="C904">
        <v>40</v>
      </c>
      <c r="D904">
        <v>1400</v>
      </c>
      <c r="E904" s="103">
        <v>148.46784749955677</v>
      </c>
      <c r="F904">
        <v>35</v>
      </c>
      <c r="G904" t="s">
        <v>369</v>
      </c>
      <c r="H904" s="175">
        <v>14016.921620924211</v>
      </c>
      <c r="J904" s="169"/>
      <c r="AA904" s="169"/>
      <c r="AF904" s="170"/>
    </row>
    <row r="905" spans="2:32" x14ac:dyDescent="0.25">
      <c r="B905" s="174">
        <v>19523.18</v>
      </c>
      <c r="C905">
        <v>40</v>
      </c>
      <c r="D905">
        <v>2800</v>
      </c>
      <c r="E905" s="103">
        <v>371.9510284725738</v>
      </c>
      <c r="F905">
        <v>30</v>
      </c>
      <c r="G905" t="s">
        <v>369</v>
      </c>
      <c r="H905" s="175">
        <v>18640.671093122386</v>
      </c>
      <c r="J905" s="169"/>
      <c r="AA905" s="169"/>
      <c r="AF905" s="170"/>
    </row>
    <row r="906" spans="2:32" x14ac:dyDescent="0.25">
      <c r="B906" s="174">
        <v>4939.67</v>
      </c>
      <c r="C906">
        <v>34</v>
      </c>
      <c r="D906">
        <v>1050</v>
      </c>
      <c r="E906" s="103">
        <v>84.181525788936767</v>
      </c>
      <c r="F906">
        <v>46</v>
      </c>
      <c r="G906" t="s">
        <v>373</v>
      </c>
      <c r="H906" s="175">
        <v>4213.947023433363</v>
      </c>
      <c r="J906" s="169"/>
      <c r="AA906" s="169"/>
      <c r="AF906" s="170"/>
    </row>
    <row r="907" spans="2:32" x14ac:dyDescent="0.25">
      <c r="B907" s="174">
        <v>1391.9</v>
      </c>
      <c r="C907">
        <v>34</v>
      </c>
      <c r="D907">
        <v>175</v>
      </c>
      <c r="E907" s="103">
        <v>25.814729366045203</v>
      </c>
      <c r="F907">
        <v>35</v>
      </c>
      <c r="G907" t="s">
        <v>369</v>
      </c>
      <c r="H907" s="175">
        <v>730.50858847585073</v>
      </c>
      <c r="J907" s="169"/>
      <c r="AA907" s="169"/>
      <c r="AF907" s="170"/>
    </row>
    <row r="908" spans="2:32" x14ac:dyDescent="0.25">
      <c r="B908" s="174">
        <v>2565.34</v>
      </c>
      <c r="C908">
        <v>24</v>
      </c>
      <c r="D908">
        <v>1050</v>
      </c>
      <c r="E908" s="103">
        <v>66.067133706329145</v>
      </c>
      <c r="F908">
        <v>50</v>
      </c>
      <c r="G908" t="s">
        <v>369</v>
      </c>
      <c r="H908" s="175">
        <v>1342.1161051300455</v>
      </c>
      <c r="J908" s="169"/>
      <c r="AA908" s="169"/>
      <c r="AF908" s="170"/>
    </row>
    <row r="909" spans="2:32" x14ac:dyDescent="0.25">
      <c r="B909" s="174">
        <v>10275.040000000001</v>
      </c>
      <c r="C909">
        <v>30</v>
      </c>
      <c r="D909">
        <v>2800</v>
      </c>
      <c r="E909" s="103">
        <v>211.50809804364295</v>
      </c>
      <c r="F909">
        <v>45</v>
      </c>
      <c r="G909" t="s">
        <v>369</v>
      </c>
      <c r="H909" s="175">
        <v>9220.0162499530197</v>
      </c>
      <c r="J909" s="169"/>
      <c r="AA909" s="169"/>
      <c r="AF909" s="170"/>
    </row>
    <row r="910" spans="2:32" x14ac:dyDescent="0.25">
      <c r="B910" s="174">
        <v>17499.060000000001</v>
      </c>
      <c r="C910">
        <v>28</v>
      </c>
      <c r="D910">
        <v>6300</v>
      </c>
      <c r="E910" s="103">
        <v>382.3373606327246</v>
      </c>
      <c r="F910">
        <v>50</v>
      </c>
      <c r="G910" t="s">
        <v>369</v>
      </c>
      <c r="H910" s="175">
        <v>16099.850580647224</v>
      </c>
      <c r="J910" s="169"/>
      <c r="AA910" s="169"/>
      <c r="AF910" s="170"/>
    </row>
    <row r="911" spans="2:32" x14ac:dyDescent="0.25">
      <c r="B911" s="174">
        <v>2703.62</v>
      </c>
      <c r="C911">
        <v>31</v>
      </c>
      <c r="D911">
        <v>1050</v>
      </c>
      <c r="E911" s="103">
        <v>74.236409420273688</v>
      </c>
      <c r="F911">
        <v>24</v>
      </c>
      <c r="G911" t="s">
        <v>369</v>
      </c>
      <c r="H911" s="175">
        <v>1945.1263888281665</v>
      </c>
      <c r="J911" s="169"/>
      <c r="AA911" s="169"/>
      <c r="AF911" s="170"/>
    </row>
    <row r="912" spans="2:32" x14ac:dyDescent="0.25">
      <c r="B912" s="174">
        <v>6057.51</v>
      </c>
      <c r="C912">
        <v>23</v>
      </c>
      <c r="D912">
        <v>2800</v>
      </c>
      <c r="E912" s="103">
        <v>174.28469148108047</v>
      </c>
      <c r="F912">
        <v>47</v>
      </c>
      <c r="G912" t="s">
        <v>369</v>
      </c>
      <c r="H912" s="175">
        <v>4879.7141014013196</v>
      </c>
      <c r="J912" s="169"/>
      <c r="AA912" s="169"/>
      <c r="AF912" s="170"/>
    </row>
    <row r="913" spans="2:32" x14ac:dyDescent="0.25">
      <c r="B913" s="174">
        <v>15765.56</v>
      </c>
      <c r="C913">
        <v>29</v>
      </c>
      <c r="D913">
        <v>2800</v>
      </c>
      <c r="E913" s="103">
        <v>359.44933135985696</v>
      </c>
      <c r="F913">
        <v>41</v>
      </c>
      <c r="G913" t="s">
        <v>369</v>
      </c>
      <c r="H913" s="175">
        <v>15042.286214731728</v>
      </c>
      <c r="J913" s="169"/>
      <c r="AA913" s="169"/>
      <c r="AF913" s="170"/>
    </row>
    <row r="914" spans="2:32" x14ac:dyDescent="0.25">
      <c r="B914" s="174">
        <v>24735.98</v>
      </c>
      <c r="C914">
        <v>32</v>
      </c>
      <c r="D914">
        <v>4550</v>
      </c>
      <c r="E914" s="103">
        <v>406.29006651836181</v>
      </c>
      <c r="F914">
        <v>38</v>
      </c>
      <c r="G914" t="s">
        <v>373</v>
      </c>
      <c r="H914" s="175">
        <v>24100.839065452044</v>
      </c>
      <c r="J914" s="169"/>
      <c r="AA914" s="169"/>
      <c r="AF914" s="170"/>
    </row>
    <row r="915" spans="2:32" x14ac:dyDescent="0.25">
      <c r="B915" s="174">
        <v>2897.43</v>
      </c>
      <c r="C915">
        <v>28</v>
      </c>
      <c r="D915">
        <v>1050</v>
      </c>
      <c r="E915" s="103">
        <v>76.189928984120797</v>
      </c>
      <c r="F915">
        <v>32</v>
      </c>
      <c r="G915" t="s">
        <v>369</v>
      </c>
      <c r="H915" s="175">
        <v>2074.9608143682635</v>
      </c>
      <c r="J915" s="169"/>
      <c r="AA915" s="169"/>
      <c r="AF915" s="170"/>
    </row>
    <row r="916" spans="2:32" x14ac:dyDescent="0.25">
      <c r="B916" s="174">
        <v>1238.6500000000001</v>
      </c>
      <c r="C916">
        <v>26</v>
      </c>
      <c r="D916">
        <v>175</v>
      </c>
      <c r="E916" s="103">
        <v>20.042135729632939</v>
      </c>
      <c r="F916">
        <v>44</v>
      </c>
      <c r="G916" t="s">
        <v>369</v>
      </c>
      <c r="H916" s="175">
        <v>473.89084264718099</v>
      </c>
      <c r="J916" s="169"/>
      <c r="AA916" s="169"/>
      <c r="AF916" s="170"/>
    </row>
    <row r="917" spans="2:32" x14ac:dyDescent="0.25">
      <c r="B917" s="174">
        <v>12372.26</v>
      </c>
      <c r="C917">
        <v>27</v>
      </c>
      <c r="D917">
        <v>2800</v>
      </c>
      <c r="E917" s="103">
        <v>346.94752772998368</v>
      </c>
      <c r="F917">
        <v>33</v>
      </c>
      <c r="G917" t="s">
        <v>369</v>
      </c>
      <c r="H917" s="175">
        <v>11728.924709660354</v>
      </c>
      <c r="J917" s="169"/>
      <c r="AA917" s="169"/>
      <c r="AF917" s="170"/>
    </row>
    <row r="918" spans="2:32" x14ac:dyDescent="0.25">
      <c r="B918" s="174">
        <v>45575.86</v>
      </c>
      <c r="C918">
        <v>47</v>
      </c>
      <c r="D918">
        <v>3500</v>
      </c>
      <c r="E918" s="103">
        <v>848.84495026748482</v>
      </c>
      <c r="F918">
        <v>38</v>
      </c>
      <c r="G918" t="s">
        <v>369</v>
      </c>
      <c r="H918" s="175">
        <v>44577.933088134741</v>
      </c>
      <c r="J918" s="169"/>
      <c r="AA918" s="169"/>
      <c r="AF918" s="170"/>
    </row>
    <row r="919" spans="2:32" x14ac:dyDescent="0.25">
      <c r="B919" s="174">
        <v>31526.53</v>
      </c>
      <c r="C919">
        <v>32</v>
      </c>
      <c r="D919">
        <v>2800</v>
      </c>
      <c r="E919" s="103">
        <v>375.07387610483647</v>
      </c>
      <c r="F919">
        <v>48</v>
      </c>
      <c r="G919" t="s">
        <v>369</v>
      </c>
      <c r="H919" s="175">
        <v>30724.987259252019</v>
      </c>
      <c r="J919" s="169"/>
      <c r="AA919" s="169"/>
      <c r="AF919" s="170"/>
    </row>
    <row r="920" spans="2:32" x14ac:dyDescent="0.25">
      <c r="B920" s="174">
        <v>7746.43</v>
      </c>
      <c r="C920">
        <v>42</v>
      </c>
      <c r="D920">
        <v>1059.19345</v>
      </c>
      <c r="E920" s="103">
        <v>152.99151573830252</v>
      </c>
      <c r="F920">
        <v>28</v>
      </c>
      <c r="G920" t="s">
        <v>369</v>
      </c>
      <c r="H920" s="175">
        <v>6932.9049594850376</v>
      </c>
      <c r="J920" s="169"/>
      <c r="AA920" s="169"/>
      <c r="AF920" s="170"/>
    </row>
    <row r="921" spans="2:32" x14ac:dyDescent="0.25">
      <c r="B921" s="174">
        <v>5008.72</v>
      </c>
      <c r="C921">
        <v>29</v>
      </c>
      <c r="D921">
        <v>1050</v>
      </c>
      <c r="E921" s="103">
        <v>72.549164614365822</v>
      </c>
      <c r="F921">
        <v>46</v>
      </c>
      <c r="G921" t="s">
        <v>369</v>
      </c>
      <c r="H921" s="175">
        <v>3939.7311937723171</v>
      </c>
      <c r="J921" s="169"/>
      <c r="AA921" s="169"/>
      <c r="AF921" s="170"/>
    </row>
    <row r="922" spans="2:32" x14ac:dyDescent="0.25">
      <c r="B922" s="174">
        <v>3658.85</v>
      </c>
      <c r="C922">
        <v>31</v>
      </c>
      <c r="D922">
        <v>1050</v>
      </c>
      <c r="E922" s="103">
        <v>74.236409420273688</v>
      </c>
      <c r="F922">
        <v>39</v>
      </c>
      <c r="G922" t="s">
        <v>373</v>
      </c>
      <c r="H922" s="175">
        <v>2920.9281180241637</v>
      </c>
      <c r="J922" s="169"/>
      <c r="AA922" s="169"/>
      <c r="AF922" s="170"/>
    </row>
    <row r="923" spans="2:32" x14ac:dyDescent="0.25">
      <c r="B923" s="174">
        <v>7310.87</v>
      </c>
      <c r="C923">
        <v>40</v>
      </c>
      <c r="D923">
        <v>1050</v>
      </c>
      <c r="E923" s="103">
        <v>126.80231288784366</v>
      </c>
      <c r="F923">
        <v>35</v>
      </c>
      <c r="G923" t="s">
        <v>369</v>
      </c>
      <c r="H923" s="175">
        <v>6429.9156676642378</v>
      </c>
      <c r="J923" s="169"/>
      <c r="AA923" s="169"/>
      <c r="AF923" s="170"/>
    </row>
    <row r="924" spans="2:32" x14ac:dyDescent="0.25">
      <c r="B924" s="174">
        <v>10378.49</v>
      </c>
      <c r="C924">
        <v>29</v>
      </c>
      <c r="D924">
        <v>2800</v>
      </c>
      <c r="E924" s="103">
        <v>237.74623129590071</v>
      </c>
      <c r="F924">
        <v>41</v>
      </c>
      <c r="G924" t="s">
        <v>369</v>
      </c>
      <c r="H924" s="175">
        <v>9435.8939253841945</v>
      </c>
      <c r="J924" s="169"/>
      <c r="AA924" s="169"/>
      <c r="AF924" s="170"/>
    </row>
    <row r="925" spans="2:32" x14ac:dyDescent="0.25">
      <c r="B925" s="174">
        <v>7381</v>
      </c>
      <c r="C925">
        <v>34</v>
      </c>
      <c r="D925">
        <v>1750</v>
      </c>
      <c r="E925" s="103">
        <v>140.30254298156126</v>
      </c>
      <c r="F925">
        <v>36</v>
      </c>
      <c r="G925" t="s">
        <v>373</v>
      </c>
      <c r="H925" s="175">
        <v>6734.5306303474163</v>
      </c>
      <c r="J925" s="169"/>
      <c r="AA925" s="169"/>
      <c r="AF925" s="170"/>
    </row>
    <row r="926" spans="2:32" x14ac:dyDescent="0.25">
      <c r="B926" s="174">
        <v>3078.12</v>
      </c>
      <c r="C926">
        <v>26</v>
      </c>
      <c r="D926">
        <v>1050</v>
      </c>
      <c r="E926" s="103">
        <v>74.236417386869107</v>
      </c>
      <c r="F926">
        <v>49</v>
      </c>
      <c r="G926" t="s">
        <v>369</v>
      </c>
      <c r="H926" s="175">
        <v>1998.4380390358895</v>
      </c>
      <c r="J926" s="169"/>
      <c r="AA926" s="169"/>
      <c r="AF926" s="170"/>
    </row>
    <row r="927" spans="2:32" x14ac:dyDescent="0.25">
      <c r="B927" s="174">
        <v>6542.01</v>
      </c>
      <c r="C927">
        <v>31</v>
      </c>
      <c r="D927">
        <v>1750</v>
      </c>
      <c r="E927" s="103">
        <v>136.09956472934027</v>
      </c>
      <c r="F927">
        <v>39</v>
      </c>
      <c r="G927" t="s">
        <v>369</v>
      </c>
      <c r="H927" s="175">
        <v>5611.9096775837334</v>
      </c>
      <c r="J927" s="169"/>
      <c r="AA927" s="169"/>
      <c r="AF927" s="170"/>
    </row>
    <row r="928" spans="2:32" x14ac:dyDescent="0.25">
      <c r="B928" s="174">
        <v>6288.2</v>
      </c>
      <c r="C928">
        <v>32</v>
      </c>
      <c r="D928">
        <v>1050</v>
      </c>
      <c r="E928" s="103">
        <v>70.329132591964949</v>
      </c>
      <c r="F928">
        <v>50</v>
      </c>
      <c r="G928" t="s">
        <v>369</v>
      </c>
      <c r="H928" s="175">
        <v>5063.3514815293984</v>
      </c>
      <c r="J928" s="169"/>
      <c r="AA928" s="169"/>
      <c r="AF928" s="170"/>
    </row>
    <row r="929" spans="2:32" x14ac:dyDescent="0.25">
      <c r="B929" s="174">
        <v>9046.41</v>
      </c>
      <c r="C929">
        <v>31</v>
      </c>
      <c r="D929">
        <v>2100</v>
      </c>
      <c r="E929" s="103">
        <v>262.28206061524043</v>
      </c>
      <c r="F929">
        <v>49</v>
      </c>
      <c r="G929" t="s">
        <v>369</v>
      </c>
      <c r="H929" s="175">
        <v>8160.8438909334882</v>
      </c>
      <c r="J929" s="169"/>
      <c r="AA929" s="169"/>
      <c r="AF929" s="170"/>
    </row>
    <row r="930" spans="2:32" x14ac:dyDescent="0.25">
      <c r="B930" s="174">
        <v>2093.14</v>
      </c>
      <c r="C930">
        <v>26</v>
      </c>
      <c r="D930">
        <v>1050</v>
      </c>
      <c r="E930" s="103">
        <v>111.59679713795552</v>
      </c>
      <c r="F930">
        <v>50</v>
      </c>
      <c r="G930" t="s">
        <v>373</v>
      </c>
      <c r="H930" s="175">
        <v>1498.833435049969</v>
      </c>
      <c r="J930" s="169"/>
      <c r="AA930" s="169"/>
      <c r="AF930" s="170"/>
    </row>
    <row r="931" spans="2:32" x14ac:dyDescent="0.25">
      <c r="B931" s="174">
        <v>28232.42</v>
      </c>
      <c r="C931">
        <v>44</v>
      </c>
      <c r="D931">
        <v>2800</v>
      </c>
      <c r="E931" s="103">
        <v>540.71795698134747</v>
      </c>
      <c r="F931">
        <v>31</v>
      </c>
      <c r="G931" t="s">
        <v>369</v>
      </c>
      <c r="H931" s="175">
        <v>27302.33946550345</v>
      </c>
      <c r="J931" s="169"/>
      <c r="AA931" s="169"/>
      <c r="AF931" s="170"/>
    </row>
    <row r="932" spans="2:32" x14ac:dyDescent="0.25">
      <c r="B932" s="174">
        <v>5803.7</v>
      </c>
      <c r="C932">
        <v>31</v>
      </c>
      <c r="D932">
        <v>1050</v>
      </c>
      <c r="E932" s="103">
        <v>69.263635583508943</v>
      </c>
      <c r="F932">
        <v>49</v>
      </c>
      <c r="G932" t="s">
        <v>369</v>
      </c>
      <c r="H932" s="175">
        <v>4517.7994528209547</v>
      </c>
      <c r="J932" s="169"/>
      <c r="AA932" s="169"/>
      <c r="AF932" s="170"/>
    </row>
    <row r="933" spans="2:32" x14ac:dyDescent="0.25">
      <c r="B933" s="174">
        <v>5832.49</v>
      </c>
      <c r="C933">
        <v>32</v>
      </c>
      <c r="D933">
        <v>1050</v>
      </c>
      <c r="E933" s="103">
        <v>70.329132591964949</v>
      </c>
      <c r="F933">
        <v>43</v>
      </c>
      <c r="G933" t="s">
        <v>369</v>
      </c>
      <c r="H933" s="175">
        <v>4666.159181793103</v>
      </c>
      <c r="J933" s="169"/>
      <c r="AA933" s="169"/>
      <c r="AF933" s="170"/>
    </row>
    <row r="934" spans="2:32" x14ac:dyDescent="0.25">
      <c r="B934" s="174">
        <v>16653.04</v>
      </c>
      <c r="C934">
        <v>31</v>
      </c>
      <c r="D934">
        <v>2800</v>
      </c>
      <c r="E934" s="103">
        <v>203.17255595958929</v>
      </c>
      <c r="F934">
        <v>49</v>
      </c>
      <c r="G934" t="s">
        <v>369</v>
      </c>
      <c r="H934" s="175">
        <v>15428.80105265239</v>
      </c>
      <c r="J934" s="169"/>
      <c r="AA934" s="169"/>
      <c r="AF934" s="170"/>
    </row>
    <row r="935" spans="2:32" x14ac:dyDescent="0.25">
      <c r="B935" s="174">
        <v>7684.57</v>
      </c>
      <c r="C935">
        <v>31</v>
      </c>
      <c r="D935">
        <v>2800</v>
      </c>
      <c r="E935" s="103">
        <v>258.04169106135078</v>
      </c>
      <c r="F935">
        <v>35</v>
      </c>
      <c r="G935" t="s">
        <v>369</v>
      </c>
      <c r="H935" s="175">
        <v>6895.9781499429291</v>
      </c>
      <c r="J935" s="169"/>
      <c r="AA935" s="169"/>
      <c r="AF935" s="170"/>
    </row>
    <row r="936" spans="2:32" x14ac:dyDescent="0.25">
      <c r="B936" s="174">
        <v>9135.0499999999993</v>
      </c>
      <c r="C936">
        <v>48</v>
      </c>
      <c r="D936">
        <v>1050</v>
      </c>
      <c r="E936" s="103">
        <v>284.12787893413918</v>
      </c>
      <c r="F936">
        <v>17</v>
      </c>
      <c r="G936" t="s">
        <v>369</v>
      </c>
      <c r="H936" s="175">
        <v>8249.1472209269668</v>
      </c>
      <c r="J936" s="169"/>
      <c r="AA936" s="169"/>
      <c r="AF936" s="170"/>
    </row>
    <row r="937" spans="2:32" x14ac:dyDescent="0.25">
      <c r="B937" s="174">
        <v>10117.67</v>
      </c>
      <c r="C937">
        <v>36</v>
      </c>
      <c r="D937">
        <v>1971.0789</v>
      </c>
      <c r="E937" s="103">
        <v>177.3627823790975</v>
      </c>
      <c r="F937">
        <v>39</v>
      </c>
      <c r="G937" t="s">
        <v>369</v>
      </c>
      <c r="H937" s="175">
        <v>9172.5903719395519</v>
      </c>
      <c r="J937" s="169"/>
      <c r="AA937" s="169"/>
      <c r="AF937" s="170"/>
    </row>
    <row r="938" spans="2:32" x14ac:dyDescent="0.25">
      <c r="B938" s="174">
        <v>3211.63</v>
      </c>
      <c r="C938">
        <v>28</v>
      </c>
      <c r="D938">
        <v>1050</v>
      </c>
      <c r="E938" s="103">
        <v>69.263817808691513</v>
      </c>
      <c r="F938">
        <v>47</v>
      </c>
      <c r="G938" t="s">
        <v>373</v>
      </c>
      <c r="H938" s="175">
        <v>2254.8502719594562</v>
      </c>
      <c r="J938" s="169"/>
      <c r="AA938" s="169"/>
      <c r="AF938" s="170"/>
    </row>
    <row r="939" spans="2:32" x14ac:dyDescent="0.25">
      <c r="B939" s="174">
        <v>3027.83</v>
      </c>
      <c r="C939">
        <v>33</v>
      </c>
      <c r="D939">
        <v>175</v>
      </c>
      <c r="E939" s="103">
        <v>33.16589168760234</v>
      </c>
      <c r="F939">
        <v>50</v>
      </c>
      <c r="G939" t="s">
        <v>369</v>
      </c>
      <c r="H939" s="175">
        <v>2356.1480520163254</v>
      </c>
      <c r="J939" s="169"/>
      <c r="AA939" s="169"/>
      <c r="AF939" s="170"/>
    </row>
    <row r="940" spans="2:32" x14ac:dyDescent="0.25">
      <c r="B940" s="174">
        <v>3471.45</v>
      </c>
      <c r="C940">
        <v>30</v>
      </c>
      <c r="D940">
        <v>1050</v>
      </c>
      <c r="E940" s="103">
        <v>72.105300507740509</v>
      </c>
      <c r="F940">
        <v>40</v>
      </c>
      <c r="G940" t="s">
        <v>369</v>
      </c>
      <c r="H940" s="175">
        <v>2387.0258895163456</v>
      </c>
      <c r="J940" s="169"/>
      <c r="AA940" s="169"/>
      <c r="AF940" s="170"/>
    </row>
    <row r="941" spans="2:32" x14ac:dyDescent="0.25">
      <c r="B941" s="174">
        <v>13577.59</v>
      </c>
      <c r="C941">
        <v>45</v>
      </c>
      <c r="D941">
        <v>1750</v>
      </c>
      <c r="E941" s="103">
        <v>569.26770495312769</v>
      </c>
      <c r="F941">
        <v>25</v>
      </c>
      <c r="G941" t="s">
        <v>373</v>
      </c>
      <c r="H941" s="175">
        <v>13383.718484837222</v>
      </c>
      <c r="J941" s="169"/>
      <c r="AA941" s="169"/>
      <c r="AF941" s="170"/>
    </row>
    <row r="942" spans="2:32" x14ac:dyDescent="0.25">
      <c r="B942" s="174">
        <v>18569.66</v>
      </c>
      <c r="C942">
        <v>41</v>
      </c>
      <c r="D942">
        <v>2800</v>
      </c>
      <c r="E942" s="103">
        <v>501.97449296225739</v>
      </c>
      <c r="F942">
        <v>34</v>
      </c>
      <c r="G942" t="s">
        <v>369</v>
      </c>
      <c r="H942" s="175">
        <v>17716.972292309376</v>
      </c>
      <c r="J942" s="169"/>
      <c r="AA942" s="169"/>
      <c r="AF942" s="170"/>
    </row>
    <row r="943" spans="2:32" x14ac:dyDescent="0.25">
      <c r="B943" s="174">
        <v>40715.629999999997</v>
      </c>
      <c r="C943">
        <v>36</v>
      </c>
      <c r="D943">
        <v>5600</v>
      </c>
      <c r="E943" s="103">
        <v>428.12768620940528</v>
      </c>
      <c r="F943">
        <v>39</v>
      </c>
      <c r="G943" t="s">
        <v>373</v>
      </c>
      <c r="H943" s="175">
        <v>39984.995642401183</v>
      </c>
      <c r="J943" s="169"/>
      <c r="AA943" s="169"/>
      <c r="AF943" s="170"/>
    </row>
    <row r="944" spans="2:32" x14ac:dyDescent="0.25">
      <c r="B944" s="174">
        <v>9746.25</v>
      </c>
      <c r="C944">
        <v>38</v>
      </c>
      <c r="D944">
        <v>1750</v>
      </c>
      <c r="E944" s="103">
        <v>181.14787356391327</v>
      </c>
      <c r="F944">
        <v>32</v>
      </c>
      <c r="G944" t="s">
        <v>369</v>
      </c>
      <c r="H944" s="175">
        <v>8826.6279161971815</v>
      </c>
      <c r="J944" s="169"/>
      <c r="AA944" s="169"/>
      <c r="AF944" s="170"/>
    </row>
    <row r="945" spans="2:32" x14ac:dyDescent="0.25">
      <c r="B945" s="174">
        <v>23304.16</v>
      </c>
      <c r="C945">
        <v>39</v>
      </c>
      <c r="D945">
        <v>4079.04</v>
      </c>
      <c r="E945" s="103">
        <v>611.39159905346628</v>
      </c>
      <c r="F945">
        <v>31</v>
      </c>
      <c r="G945" t="s">
        <v>369</v>
      </c>
      <c r="H945" s="175">
        <v>22515.297781368139</v>
      </c>
      <c r="J945" s="169"/>
      <c r="AA945" s="169"/>
      <c r="AF945" s="170"/>
    </row>
    <row r="946" spans="2:32" x14ac:dyDescent="0.25">
      <c r="B946" s="174">
        <v>59781.43</v>
      </c>
      <c r="C946">
        <v>45</v>
      </c>
      <c r="D946">
        <v>3500</v>
      </c>
      <c r="E946" s="103">
        <v>543.44205769935263</v>
      </c>
      <c r="F946">
        <v>40</v>
      </c>
      <c r="G946" t="s">
        <v>369</v>
      </c>
      <c r="H946" s="175">
        <v>58777.056317909301</v>
      </c>
      <c r="J946" s="169"/>
      <c r="AA946" s="169"/>
      <c r="AF946" s="170"/>
    </row>
    <row r="947" spans="2:32" x14ac:dyDescent="0.25">
      <c r="B947" s="174">
        <v>19411.7</v>
      </c>
      <c r="C947">
        <v>40</v>
      </c>
      <c r="D947">
        <v>2800</v>
      </c>
      <c r="E947" s="103">
        <v>371.9510284725738</v>
      </c>
      <c r="F947">
        <v>29</v>
      </c>
      <c r="G947" t="s">
        <v>369</v>
      </c>
      <c r="H947" s="175">
        <v>18604.663579493754</v>
      </c>
      <c r="J947" s="169"/>
      <c r="AA947" s="169"/>
      <c r="AF947" s="170"/>
    </row>
    <row r="948" spans="2:32" x14ac:dyDescent="0.25">
      <c r="B948" s="174">
        <v>4189.7700000000004</v>
      </c>
      <c r="C948">
        <v>31</v>
      </c>
      <c r="D948">
        <v>1050</v>
      </c>
      <c r="E948" s="103">
        <v>69.263635583508943</v>
      </c>
      <c r="F948">
        <v>29</v>
      </c>
      <c r="G948" t="s">
        <v>369</v>
      </c>
      <c r="H948" s="175">
        <v>3269.2180062785874</v>
      </c>
      <c r="J948" s="169"/>
      <c r="AA948" s="169"/>
      <c r="AF948" s="170"/>
    </row>
    <row r="949" spans="2:32" x14ac:dyDescent="0.25">
      <c r="B949" s="174">
        <v>5030.8500000000004</v>
      </c>
      <c r="C949">
        <v>30</v>
      </c>
      <c r="D949">
        <v>1050</v>
      </c>
      <c r="E949" s="103">
        <v>68.198116736385131</v>
      </c>
      <c r="F949">
        <v>45</v>
      </c>
      <c r="G949" t="s">
        <v>369</v>
      </c>
      <c r="H949" s="175">
        <v>3885.390603031185</v>
      </c>
      <c r="J949" s="169"/>
      <c r="AA949" s="169"/>
      <c r="AF949" s="170"/>
    </row>
    <row r="950" spans="2:32" x14ac:dyDescent="0.25">
      <c r="B950" s="174">
        <v>30390.91</v>
      </c>
      <c r="C950">
        <v>44</v>
      </c>
      <c r="D950">
        <v>2800</v>
      </c>
      <c r="E950" s="103">
        <v>540.71795698134747</v>
      </c>
      <c r="F950">
        <v>36</v>
      </c>
      <c r="G950" t="s">
        <v>369</v>
      </c>
      <c r="H950" s="175">
        <v>29472.883712526043</v>
      </c>
      <c r="J950" s="169"/>
      <c r="AA950" s="169"/>
      <c r="AF950" s="170"/>
    </row>
    <row r="951" spans="2:32" x14ac:dyDescent="0.25">
      <c r="B951" s="174">
        <v>5324.37</v>
      </c>
      <c r="C951">
        <v>41</v>
      </c>
      <c r="D951">
        <v>1050</v>
      </c>
      <c r="E951" s="103">
        <v>138.16753798014187</v>
      </c>
      <c r="F951">
        <v>19</v>
      </c>
      <c r="G951" t="s">
        <v>369</v>
      </c>
      <c r="H951" s="175">
        <v>4605.4139981740191</v>
      </c>
      <c r="J951" s="169"/>
      <c r="AA951" s="169"/>
      <c r="AF951" s="170"/>
    </row>
    <row r="952" spans="2:32" x14ac:dyDescent="0.25">
      <c r="B952" s="174">
        <v>9897.99</v>
      </c>
      <c r="C952">
        <v>43</v>
      </c>
      <c r="D952">
        <v>1050</v>
      </c>
      <c r="E952" s="103">
        <v>183.23645473319311</v>
      </c>
      <c r="F952">
        <v>32</v>
      </c>
      <c r="G952" t="s">
        <v>369</v>
      </c>
      <c r="H952" s="175">
        <v>9090.8883744077102</v>
      </c>
      <c r="J952" s="169"/>
      <c r="AA952" s="169"/>
      <c r="AF952" s="170"/>
    </row>
    <row r="953" spans="2:32" x14ac:dyDescent="0.25">
      <c r="B953" s="174">
        <v>16328.01</v>
      </c>
      <c r="C953">
        <v>34</v>
      </c>
      <c r="D953">
        <v>2800</v>
      </c>
      <c r="E953" s="103">
        <v>197.96274419001725</v>
      </c>
      <c r="F953">
        <v>36</v>
      </c>
      <c r="G953" t="s">
        <v>369</v>
      </c>
      <c r="H953" s="175">
        <v>15282.115516447813</v>
      </c>
      <c r="J953" s="169"/>
      <c r="AA953" s="169"/>
      <c r="AF953" s="170"/>
    </row>
    <row r="954" spans="2:32" x14ac:dyDescent="0.25">
      <c r="B954" s="174">
        <v>16618.5</v>
      </c>
      <c r="C954">
        <v>36</v>
      </c>
      <c r="D954">
        <v>2800</v>
      </c>
      <c r="E954" s="103">
        <v>277.14502765145619</v>
      </c>
      <c r="F954">
        <v>44</v>
      </c>
      <c r="G954" t="s">
        <v>373</v>
      </c>
      <c r="H954" s="175">
        <v>15971.715126992452</v>
      </c>
      <c r="J954" s="169"/>
      <c r="AA954" s="169"/>
      <c r="AF954" s="170"/>
    </row>
    <row r="955" spans="2:32" x14ac:dyDescent="0.25">
      <c r="B955" s="174">
        <v>8889.33</v>
      </c>
      <c r="C955">
        <v>31</v>
      </c>
      <c r="D955">
        <v>2800</v>
      </c>
      <c r="E955" s="103">
        <v>217.75930356694442</v>
      </c>
      <c r="F955">
        <v>29</v>
      </c>
      <c r="G955" t="s">
        <v>369</v>
      </c>
      <c r="H955" s="175">
        <v>8031.6274982518771</v>
      </c>
      <c r="J955" s="169"/>
      <c r="AA955" s="169"/>
      <c r="AF955" s="170"/>
    </row>
    <row r="956" spans="2:32" x14ac:dyDescent="0.25">
      <c r="B956" s="174">
        <v>7254.62</v>
      </c>
      <c r="C956">
        <v>29</v>
      </c>
      <c r="D956">
        <v>2800</v>
      </c>
      <c r="E956" s="103">
        <v>187.54498333058373</v>
      </c>
      <c r="F956">
        <v>31</v>
      </c>
      <c r="G956" t="s">
        <v>369</v>
      </c>
      <c r="H956" s="175">
        <v>6342.4053556276149</v>
      </c>
      <c r="J956" s="169"/>
      <c r="AA956" s="169"/>
      <c r="AF956" s="170"/>
    </row>
    <row r="957" spans="2:32" x14ac:dyDescent="0.25">
      <c r="B957" s="174">
        <v>7487.29</v>
      </c>
      <c r="C957">
        <v>42</v>
      </c>
      <c r="D957">
        <v>700</v>
      </c>
      <c r="E957" s="103">
        <v>204.6284533204321</v>
      </c>
      <c r="F957">
        <v>18</v>
      </c>
      <c r="G957" t="s">
        <v>369</v>
      </c>
      <c r="H957" s="175">
        <v>6794.1999302790191</v>
      </c>
      <c r="J957" s="169"/>
      <c r="AA957" s="169"/>
      <c r="AF957" s="170"/>
    </row>
    <row r="958" spans="2:32" x14ac:dyDescent="0.25">
      <c r="B958" s="174">
        <v>8170.76</v>
      </c>
      <c r="C958">
        <v>37</v>
      </c>
      <c r="D958">
        <v>1050</v>
      </c>
      <c r="E958" s="103">
        <v>193.00286718710481</v>
      </c>
      <c r="F958">
        <v>23</v>
      </c>
      <c r="G958" t="s">
        <v>373</v>
      </c>
      <c r="H958" s="175">
        <v>7923.4136896320879</v>
      </c>
      <c r="J958" s="169"/>
      <c r="AA958" s="169"/>
      <c r="AF958" s="170"/>
    </row>
    <row r="959" spans="2:32" x14ac:dyDescent="0.25">
      <c r="B959" s="174">
        <v>9687.07</v>
      </c>
      <c r="C959">
        <v>50</v>
      </c>
      <c r="D959">
        <v>1050</v>
      </c>
      <c r="E959" s="103">
        <v>351.95119968295711</v>
      </c>
      <c r="F959">
        <v>15</v>
      </c>
      <c r="G959" t="s">
        <v>369</v>
      </c>
      <c r="H959" s="175">
        <v>8803.7087781979953</v>
      </c>
      <c r="J959" s="169"/>
      <c r="AA959" s="169"/>
      <c r="AF959" s="170"/>
    </row>
    <row r="960" spans="2:32" x14ac:dyDescent="0.25">
      <c r="B960" s="174">
        <v>4470.16</v>
      </c>
      <c r="C960">
        <v>34</v>
      </c>
      <c r="D960">
        <v>1050</v>
      </c>
      <c r="E960" s="103">
        <v>84.181525788936767</v>
      </c>
      <c r="F960">
        <v>36</v>
      </c>
      <c r="G960" t="s">
        <v>369</v>
      </c>
      <c r="H960" s="175">
        <v>3506.8979175552354</v>
      </c>
      <c r="J960" s="169"/>
      <c r="AA960" s="169"/>
      <c r="AF960" s="170"/>
    </row>
    <row r="961" spans="2:32" x14ac:dyDescent="0.25">
      <c r="B961" s="174">
        <v>10001.74</v>
      </c>
      <c r="C961">
        <v>31</v>
      </c>
      <c r="D961">
        <v>2856.5887000000002</v>
      </c>
      <c r="E961" s="103">
        <v>282.23595250393987</v>
      </c>
      <c r="F961">
        <v>44</v>
      </c>
      <c r="G961" t="s">
        <v>373</v>
      </c>
      <c r="H961" s="175">
        <v>9369.4617170578786</v>
      </c>
      <c r="J961" s="169"/>
      <c r="AA961" s="169"/>
      <c r="AF961" s="170"/>
    </row>
    <row r="962" spans="2:32" x14ac:dyDescent="0.25">
      <c r="B962" s="174">
        <v>6275.18</v>
      </c>
      <c r="C962">
        <v>39</v>
      </c>
      <c r="D962">
        <v>1050</v>
      </c>
      <c r="E962" s="103">
        <v>117.21281454130153</v>
      </c>
      <c r="F962">
        <v>31</v>
      </c>
      <c r="G962" t="s">
        <v>369</v>
      </c>
      <c r="H962" s="175">
        <v>5434.5485298738013</v>
      </c>
      <c r="J962" s="169"/>
      <c r="AA962" s="169"/>
      <c r="AF962" s="170"/>
    </row>
    <row r="963" spans="2:32" x14ac:dyDescent="0.25">
      <c r="B963" s="174">
        <v>18895.71</v>
      </c>
      <c r="C963">
        <v>39</v>
      </c>
      <c r="D963">
        <v>2800</v>
      </c>
      <c r="E963" s="103">
        <v>454.35781164410406</v>
      </c>
      <c r="F963">
        <v>36</v>
      </c>
      <c r="G963" t="s">
        <v>369</v>
      </c>
      <c r="H963" s="175">
        <v>18030.164410896363</v>
      </c>
      <c r="J963" s="169"/>
      <c r="AA963" s="169"/>
      <c r="AF963" s="170"/>
    </row>
    <row r="964" spans="2:32" x14ac:dyDescent="0.25">
      <c r="B964" s="174">
        <v>3553.97</v>
      </c>
      <c r="C964">
        <v>31</v>
      </c>
      <c r="D964">
        <v>1050</v>
      </c>
      <c r="E964" s="103">
        <v>74.236409420273688</v>
      </c>
      <c r="F964">
        <v>37</v>
      </c>
      <c r="G964" t="s">
        <v>369</v>
      </c>
      <c r="H964" s="175">
        <v>2578.0837597804834</v>
      </c>
      <c r="J964" s="169"/>
      <c r="AA964" s="169"/>
      <c r="AF964" s="170"/>
    </row>
    <row r="965" spans="2:32" x14ac:dyDescent="0.25">
      <c r="B965" s="174">
        <v>5970.65</v>
      </c>
      <c r="C965">
        <v>40</v>
      </c>
      <c r="D965">
        <v>1050</v>
      </c>
      <c r="E965" s="103">
        <v>126.80231288784366</v>
      </c>
      <c r="F965">
        <v>25</v>
      </c>
      <c r="G965" t="s">
        <v>369</v>
      </c>
      <c r="H965" s="175">
        <v>5202.7824504805876</v>
      </c>
      <c r="J965" s="169"/>
      <c r="AA965" s="169"/>
      <c r="AF965" s="170"/>
    </row>
    <row r="966" spans="2:32" x14ac:dyDescent="0.25">
      <c r="B966" s="174">
        <v>2365.3200000000002</v>
      </c>
      <c r="C966">
        <v>36</v>
      </c>
      <c r="D966">
        <v>175</v>
      </c>
      <c r="E966" s="103">
        <v>24.616337366473875</v>
      </c>
      <c r="F966">
        <v>39</v>
      </c>
      <c r="G966" t="s">
        <v>369</v>
      </c>
      <c r="H966" s="175">
        <v>1633.8036491320413</v>
      </c>
      <c r="J966" s="169"/>
      <c r="AA966" s="169"/>
      <c r="AF966" s="170"/>
    </row>
    <row r="967" spans="2:32" x14ac:dyDescent="0.25">
      <c r="B967" s="174">
        <v>6705.7</v>
      </c>
      <c r="C967">
        <v>33</v>
      </c>
      <c r="D967">
        <v>2800</v>
      </c>
      <c r="E967" s="103">
        <v>235.47098474072317</v>
      </c>
      <c r="F967">
        <v>17</v>
      </c>
      <c r="G967" t="s">
        <v>369</v>
      </c>
      <c r="H967" s="175">
        <v>6059.517939475847</v>
      </c>
      <c r="J967" s="169"/>
      <c r="AA967" s="169"/>
      <c r="AF967" s="170"/>
    </row>
    <row r="968" spans="2:32" x14ac:dyDescent="0.25">
      <c r="B968" s="174">
        <v>4165.3599999999997</v>
      </c>
      <c r="C968">
        <v>33</v>
      </c>
      <c r="D968">
        <v>1050</v>
      </c>
      <c r="E968" s="103">
        <v>80.274530325056091</v>
      </c>
      <c r="F968">
        <v>37</v>
      </c>
      <c r="G968" t="s">
        <v>369</v>
      </c>
      <c r="H968" s="175">
        <v>3193.0207275463017</v>
      </c>
      <c r="J968" s="169"/>
      <c r="AA968" s="169"/>
      <c r="AF968" s="170"/>
    </row>
    <row r="969" spans="2:32" x14ac:dyDescent="0.25">
      <c r="B969" s="174">
        <v>11139.22</v>
      </c>
      <c r="C969">
        <v>35</v>
      </c>
      <c r="D969">
        <v>1925</v>
      </c>
      <c r="E969" s="103">
        <v>179.79319551652401</v>
      </c>
      <c r="F969">
        <v>50</v>
      </c>
      <c r="G969" t="s">
        <v>369</v>
      </c>
      <c r="H969" s="175">
        <v>10013.444300130113</v>
      </c>
      <c r="J969" s="169"/>
      <c r="AA969" s="169"/>
      <c r="AF969" s="170"/>
    </row>
    <row r="970" spans="2:32" x14ac:dyDescent="0.25">
      <c r="B970" s="174">
        <v>20187.490000000002</v>
      </c>
      <c r="C970">
        <v>32</v>
      </c>
      <c r="D970">
        <v>2800</v>
      </c>
      <c r="E970" s="103">
        <v>392.78703393528815</v>
      </c>
      <c r="F970">
        <v>43</v>
      </c>
      <c r="G970" t="s">
        <v>369</v>
      </c>
      <c r="H970" s="175">
        <v>19453.729256438579</v>
      </c>
      <c r="J970" s="169"/>
      <c r="AA970" s="169"/>
      <c r="AF970" s="170"/>
    </row>
    <row r="971" spans="2:32" x14ac:dyDescent="0.25">
      <c r="B971" s="174">
        <v>15428.9</v>
      </c>
      <c r="C971">
        <v>35</v>
      </c>
      <c r="D971">
        <v>2800</v>
      </c>
      <c r="E971" s="103">
        <v>261.51737529676222</v>
      </c>
      <c r="F971">
        <v>45</v>
      </c>
      <c r="G971" t="s">
        <v>369</v>
      </c>
      <c r="H971" s="175">
        <v>14362.905009945505</v>
      </c>
      <c r="J971" s="169"/>
      <c r="AA971" s="169"/>
      <c r="AF971" s="170"/>
    </row>
    <row r="972" spans="2:32" x14ac:dyDescent="0.25">
      <c r="B972" s="174">
        <v>2550.8200000000002</v>
      </c>
      <c r="C972">
        <v>24</v>
      </c>
      <c r="D972">
        <v>1050</v>
      </c>
      <c r="E972" s="103">
        <v>66.067133706329145</v>
      </c>
      <c r="F972">
        <v>50</v>
      </c>
      <c r="G972" t="s">
        <v>369</v>
      </c>
      <c r="H972" s="175">
        <v>1342.1161051300455</v>
      </c>
      <c r="J972" s="169"/>
      <c r="AA972" s="169"/>
      <c r="AF972" s="170"/>
    </row>
    <row r="973" spans="2:32" x14ac:dyDescent="0.25">
      <c r="B973" s="174">
        <v>15185.83</v>
      </c>
      <c r="C973">
        <v>27</v>
      </c>
      <c r="D973">
        <v>6300</v>
      </c>
      <c r="E973" s="103">
        <v>376.45542722282005</v>
      </c>
      <c r="F973">
        <v>43</v>
      </c>
      <c r="G973" t="s">
        <v>373</v>
      </c>
      <c r="H973" s="175">
        <v>14233.567128611176</v>
      </c>
      <c r="J973" s="169"/>
      <c r="AA973" s="169"/>
      <c r="AF973" s="170"/>
    </row>
    <row r="974" spans="2:32" x14ac:dyDescent="0.25">
      <c r="B974" s="174">
        <v>5398.04</v>
      </c>
      <c r="C974">
        <v>31</v>
      </c>
      <c r="D974">
        <v>1050</v>
      </c>
      <c r="E974" s="103">
        <v>69.263635583508943</v>
      </c>
      <c r="F974">
        <v>44</v>
      </c>
      <c r="G974" t="s">
        <v>369</v>
      </c>
      <c r="H974" s="175">
        <v>4261.0347714850996</v>
      </c>
      <c r="J974" s="169"/>
      <c r="AA974" s="169"/>
      <c r="AF974" s="170"/>
    </row>
    <row r="975" spans="2:32" x14ac:dyDescent="0.25">
      <c r="B975" s="174">
        <v>7300.69</v>
      </c>
      <c r="C975">
        <v>40</v>
      </c>
      <c r="D975">
        <v>1050</v>
      </c>
      <c r="E975" s="103">
        <v>126.80231288784366</v>
      </c>
      <c r="F975">
        <v>35</v>
      </c>
      <c r="G975" t="s">
        <v>369</v>
      </c>
      <c r="H975" s="175">
        <v>6429.9156676642378</v>
      </c>
      <c r="J975" s="169"/>
      <c r="AA975" s="169"/>
      <c r="AF975" s="170"/>
    </row>
    <row r="976" spans="2:32" x14ac:dyDescent="0.25">
      <c r="B976" s="174">
        <v>9819.24</v>
      </c>
      <c r="C976">
        <v>24</v>
      </c>
      <c r="D976">
        <v>4550</v>
      </c>
      <c r="E976" s="103">
        <v>360.29052896695976</v>
      </c>
      <c r="F976">
        <v>41</v>
      </c>
      <c r="G976" t="s">
        <v>369</v>
      </c>
      <c r="H976" s="175">
        <v>8875.1276009345893</v>
      </c>
      <c r="J976" s="169"/>
      <c r="AA976" s="169"/>
      <c r="AF976" s="170"/>
    </row>
    <row r="977" spans="2:32" x14ac:dyDescent="0.25">
      <c r="B977" s="174">
        <v>4965.08</v>
      </c>
      <c r="C977">
        <v>34</v>
      </c>
      <c r="D977">
        <v>1050</v>
      </c>
      <c r="E977" s="103">
        <v>84.181525788936767</v>
      </c>
      <c r="F977">
        <v>46</v>
      </c>
      <c r="G977" t="s">
        <v>369</v>
      </c>
      <c r="H977" s="175">
        <v>3867.1470234333628</v>
      </c>
      <c r="J977" s="169"/>
      <c r="AA977" s="169"/>
      <c r="AF977" s="170"/>
    </row>
    <row r="978" spans="2:32" x14ac:dyDescent="0.25">
      <c r="B978" s="174">
        <v>2126.5700000000002</v>
      </c>
      <c r="C978">
        <v>26</v>
      </c>
      <c r="D978">
        <v>1050</v>
      </c>
      <c r="E978" s="103">
        <v>118.34476200041938</v>
      </c>
      <c r="F978">
        <v>44</v>
      </c>
      <c r="G978" t="s">
        <v>373</v>
      </c>
      <c r="H978" s="175">
        <v>1589.452913129936</v>
      </c>
      <c r="J978" s="169"/>
      <c r="AA978" s="169"/>
      <c r="AF978" s="170"/>
    </row>
    <row r="979" spans="2:32" x14ac:dyDescent="0.25">
      <c r="B979" s="174">
        <v>4608.93</v>
      </c>
      <c r="C979">
        <v>36</v>
      </c>
      <c r="D979">
        <v>1050</v>
      </c>
      <c r="E979" s="103">
        <v>103.92938536929607</v>
      </c>
      <c r="F979">
        <v>25</v>
      </c>
      <c r="G979" t="s">
        <v>369</v>
      </c>
      <c r="H979" s="175">
        <v>3868.8450151902398</v>
      </c>
      <c r="J979" s="169"/>
      <c r="AA979" s="169"/>
      <c r="AF979" s="170"/>
    </row>
    <row r="980" spans="2:32" x14ac:dyDescent="0.25">
      <c r="B980" s="174">
        <v>3793.28</v>
      </c>
      <c r="C980">
        <v>30</v>
      </c>
      <c r="D980">
        <v>1050</v>
      </c>
      <c r="E980" s="103">
        <v>72.105300507740509</v>
      </c>
      <c r="F980">
        <v>50</v>
      </c>
      <c r="G980" t="s">
        <v>369</v>
      </c>
      <c r="H980" s="175">
        <v>2555.6411260551554</v>
      </c>
      <c r="J980" s="169"/>
      <c r="AA980" s="169"/>
      <c r="AF980" s="170"/>
    </row>
    <row r="981" spans="2:32" x14ac:dyDescent="0.25">
      <c r="B981" s="174">
        <v>13739.93</v>
      </c>
      <c r="C981">
        <v>28</v>
      </c>
      <c r="D981">
        <v>2800</v>
      </c>
      <c r="E981" s="103">
        <v>593.83444366442211</v>
      </c>
      <c r="F981">
        <v>42</v>
      </c>
      <c r="G981" t="s">
        <v>369</v>
      </c>
      <c r="H981" s="175">
        <v>13153.645473500832</v>
      </c>
      <c r="J981" s="169"/>
      <c r="AA981" s="169"/>
      <c r="AF981" s="170"/>
    </row>
    <row r="982" spans="2:32" x14ac:dyDescent="0.25">
      <c r="B982" s="174">
        <v>21505.919999999998</v>
      </c>
      <c r="C982">
        <v>26</v>
      </c>
      <c r="D982">
        <v>6300</v>
      </c>
      <c r="E982" s="103">
        <v>396.84565196471425</v>
      </c>
      <c r="F982">
        <v>44</v>
      </c>
      <c r="G982" t="s">
        <v>369</v>
      </c>
      <c r="H982" s="175">
        <v>20335.324207435209</v>
      </c>
      <c r="J982" s="169"/>
      <c r="AA982" s="169"/>
      <c r="AF982" s="170"/>
    </row>
    <row r="983" spans="2:32" x14ac:dyDescent="0.25">
      <c r="B983" s="174">
        <v>5729.23</v>
      </c>
      <c r="C983">
        <v>36</v>
      </c>
      <c r="D983">
        <v>1050</v>
      </c>
      <c r="E983" s="103">
        <v>94.481718361478258</v>
      </c>
      <c r="F983">
        <v>44</v>
      </c>
      <c r="G983" t="s">
        <v>369</v>
      </c>
      <c r="H983" s="175">
        <v>4712.216931557984</v>
      </c>
      <c r="J983" s="169"/>
      <c r="AA983" s="169"/>
      <c r="AF983" s="170"/>
    </row>
    <row r="984" spans="2:32" x14ac:dyDescent="0.25">
      <c r="B984" s="174">
        <v>1848.93</v>
      </c>
      <c r="C984">
        <v>37</v>
      </c>
      <c r="D984">
        <v>175</v>
      </c>
      <c r="E984" s="103">
        <v>34.146466220173359</v>
      </c>
      <c r="F984">
        <v>33</v>
      </c>
      <c r="G984" t="s">
        <v>369</v>
      </c>
      <c r="H984" s="175">
        <v>1229.3811479291435</v>
      </c>
      <c r="J984" s="169"/>
      <c r="AA984" s="169"/>
      <c r="AF984" s="170"/>
    </row>
    <row r="985" spans="2:32" x14ac:dyDescent="0.25">
      <c r="B985" s="174">
        <v>7610.34</v>
      </c>
      <c r="C985">
        <v>29</v>
      </c>
      <c r="D985">
        <v>3123.232</v>
      </c>
      <c r="E985" s="103">
        <v>258.40802394283878</v>
      </c>
      <c r="F985">
        <v>36</v>
      </c>
      <c r="G985" t="s">
        <v>369</v>
      </c>
      <c r="H985" s="175">
        <v>6777.0006489527459</v>
      </c>
      <c r="J985" s="169"/>
      <c r="AA985" s="169"/>
      <c r="AF985" s="170"/>
    </row>
    <row r="986" spans="2:32" x14ac:dyDescent="0.25">
      <c r="B986" s="174">
        <v>3070.18</v>
      </c>
      <c r="C986">
        <v>23</v>
      </c>
      <c r="D986">
        <v>1050</v>
      </c>
      <c r="E986" s="103">
        <v>61.094361959400487</v>
      </c>
      <c r="F986">
        <v>47</v>
      </c>
      <c r="G986" t="s">
        <v>369</v>
      </c>
      <c r="H986" s="175">
        <v>1891.1525464060035</v>
      </c>
      <c r="J986" s="169"/>
      <c r="AA986" s="169"/>
      <c r="AF986" s="170"/>
    </row>
    <row r="987" spans="2:32" x14ac:dyDescent="0.25">
      <c r="B987" s="174">
        <v>12814.22</v>
      </c>
      <c r="C987">
        <v>34</v>
      </c>
      <c r="D987">
        <v>2800</v>
      </c>
      <c r="E987" s="103">
        <v>246.9314070571524</v>
      </c>
      <c r="F987">
        <v>36</v>
      </c>
      <c r="G987" t="s">
        <v>369</v>
      </c>
      <c r="H987" s="175">
        <v>11894.658524777806</v>
      </c>
      <c r="J987" s="169"/>
      <c r="AA987" s="169"/>
      <c r="AF987" s="170"/>
    </row>
    <row r="988" spans="2:32" x14ac:dyDescent="0.25">
      <c r="B988" s="174">
        <v>9304.94</v>
      </c>
      <c r="C988">
        <v>29</v>
      </c>
      <c r="D988">
        <v>1925</v>
      </c>
      <c r="E988" s="103">
        <v>273.86771702805919</v>
      </c>
      <c r="F988">
        <v>46</v>
      </c>
      <c r="G988" t="s">
        <v>373</v>
      </c>
      <c r="H988" s="175">
        <v>8850.7102409935051</v>
      </c>
      <c r="J988" s="169"/>
      <c r="AA988" s="169"/>
      <c r="AF988" s="170"/>
    </row>
    <row r="989" spans="2:32" x14ac:dyDescent="0.25">
      <c r="B989" s="174">
        <v>10986.86</v>
      </c>
      <c r="C989">
        <v>25</v>
      </c>
      <c r="D989">
        <v>4600.8549999999996</v>
      </c>
      <c r="E989" s="103">
        <v>369.1508115034971</v>
      </c>
      <c r="F989">
        <v>45</v>
      </c>
      <c r="G989" t="s">
        <v>369</v>
      </c>
      <c r="H989" s="175">
        <v>10012.695281736127</v>
      </c>
      <c r="J989" s="169"/>
      <c r="AA989" s="169"/>
      <c r="AF989" s="170"/>
    </row>
    <row r="990" spans="2:32" x14ac:dyDescent="0.25">
      <c r="B990" s="174">
        <v>3499.24</v>
      </c>
      <c r="C990">
        <v>26</v>
      </c>
      <c r="D990">
        <v>1050</v>
      </c>
      <c r="E990" s="103">
        <v>71.892109469389027</v>
      </c>
      <c r="F990">
        <v>35</v>
      </c>
      <c r="G990" t="s">
        <v>373</v>
      </c>
      <c r="H990" s="175">
        <v>2810.8558732825732</v>
      </c>
      <c r="J990" s="169"/>
      <c r="AA990" s="169"/>
      <c r="AF990" s="170"/>
    </row>
    <row r="991" spans="2:32" x14ac:dyDescent="0.25">
      <c r="B991" s="174">
        <v>8240.73</v>
      </c>
      <c r="C991">
        <v>29</v>
      </c>
      <c r="D991">
        <v>2800</v>
      </c>
      <c r="E991" s="103">
        <v>255.51160356560339</v>
      </c>
      <c r="F991">
        <v>46</v>
      </c>
      <c r="G991" t="s">
        <v>369</v>
      </c>
      <c r="H991" s="175">
        <v>7316.9301645303321</v>
      </c>
      <c r="J991" s="169"/>
      <c r="AA991" s="169"/>
      <c r="AF991" s="170"/>
    </row>
    <row r="992" spans="2:32" x14ac:dyDescent="0.25">
      <c r="B992" s="174">
        <v>25843.46</v>
      </c>
      <c r="C992">
        <v>38</v>
      </c>
      <c r="D992">
        <v>2800</v>
      </c>
      <c r="E992" s="103">
        <v>261.51450683326692</v>
      </c>
      <c r="F992">
        <v>37</v>
      </c>
      <c r="G992" t="s">
        <v>369</v>
      </c>
      <c r="H992" s="175">
        <v>24871.574196827216</v>
      </c>
      <c r="J992" s="169"/>
      <c r="AA992" s="169"/>
      <c r="AF992" s="170"/>
    </row>
    <row r="993" spans="2:32" x14ac:dyDescent="0.25">
      <c r="B993" s="174">
        <v>4761.6099999999997</v>
      </c>
      <c r="C993">
        <v>35</v>
      </c>
      <c r="D993">
        <v>1050</v>
      </c>
      <c r="E993" s="103">
        <v>89.154058095032369</v>
      </c>
      <c r="F993">
        <v>35</v>
      </c>
      <c r="G993" t="s">
        <v>373</v>
      </c>
      <c r="H993" s="175">
        <v>4214.1510557676265</v>
      </c>
      <c r="J993" s="169"/>
      <c r="AA993" s="169"/>
      <c r="AF993" s="170"/>
    </row>
    <row r="994" spans="2:32" x14ac:dyDescent="0.25">
      <c r="B994" s="174">
        <v>35220.6</v>
      </c>
      <c r="C994">
        <v>49</v>
      </c>
      <c r="D994">
        <v>2800</v>
      </c>
      <c r="E994" s="103">
        <v>844.79281130590527</v>
      </c>
      <c r="F994">
        <v>26</v>
      </c>
      <c r="G994" t="s">
        <v>369</v>
      </c>
      <c r="H994" s="175">
        <v>34302.74289950986</v>
      </c>
      <c r="J994" s="169"/>
      <c r="AA994" s="169"/>
      <c r="AF994" s="170"/>
    </row>
    <row r="995" spans="2:32" x14ac:dyDescent="0.25">
      <c r="B995" s="174">
        <v>3679.81</v>
      </c>
      <c r="C995">
        <v>34</v>
      </c>
      <c r="D995">
        <v>1400</v>
      </c>
      <c r="E995" s="103">
        <v>254.72029594689999</v>
      </c>
      <c r="F995">
        <v>31</v>
      </c>
      <c r="G995" t="s">
        <v>373</v>
      </c>
      <c r="H995" s="175">
        <v>3373.2686471960542</v>
      </c>
      <c r="J995" s="169"/>
      <c r="AA995" s="169"/>
      <c r="AF995" s="170"/>
    </row>
    <row r="996" spans="2:32" x14ac:dyDescent="0.25">
      <c r="B996" s="174">
        <v>24105.53</v>
      </c>
      <c r="C996">
        <v>37</v>
      </c>
      <c r="D996">
        <v>2800</v>
      </c>
      <c r="E996" s="103">
        <v>246.92907483093137</v>
      </c>
      <c r="F996">
        <v>38</v>
      </c>
      <c r="G996" t="s">
        <v>369</v>
      </c>
      <c r="H996" s="175">
        <v>23059.132855930162</v>
      </c>
      <c r="J996" s="169"/>
      <c r="AA996" s="169"/>
      <c r="AF996" s="170"/>
    </row>
    <row r="997" spans="2:32" x14ac:dyDescent="0.25">
      <c r="B997" s="174">
        <v>10161.74</v>
      </c>
      <c r="C997">
        <v>43</v>
      </c>
      <c r="D997">
        <v>1050</v>
      </c>
      <c r="E997" s="103">
        <v>208.22056968701492</v>
      </c>
      <c r="F997">
        <v>27</v>
      </c>
      <c r="G997" t="s">
        <v>369</v>
      </c>
      <c r="H997" s="175">
        <v>9395.95918479795</v>
      </c>
      <c r="J997" s="169"/>
      <c r="AA997" s="169"/>
      <c r="AF997" s="170"/>
    </row>
    <row r="998" spans="2:32" x14ac:dyDescent="0.25">
      <c r="B998" s="174">
        <v>28238.57</v>
      </c>
      <c r="C998">
        <v>51</v>
      </c>
      <c r="D998">
        <v>2800</v>
      </c>
      <c r="E998" s="103">
        <v>1397.7939104128009</v>
      </c>
      <c r="F998">
        <v>19</v>
      </c>
      <c r="G998" t="s">
        <v>373</v>
      </c>
      <c r="H998" s="175">
        <v>28062.294094403653</v>
      </c>
      <c r="J998" s="169"/>
      <c r="AA998" s="169"/>
      <c r="AF998" s="170"/>
    </row>
    <row r="999" spans="2:32" x14ac:dyDescent="0.25">
      <c r="B999" s="174">
        <v>11244.4</v>
      </c>
      <c r="C999">
        <v>24</v>
      </c>
      <c r="D999">
        <v>2800</v>
      </c>
      <c r="E999" s="103">
        <v>305.93761973041268</v>
      </c>
      <c r="F999">
        <v>50</v>
      </c>
      <c r="G999" t="s">
        <v>369</v>
      </c>
      <c r="H999" s="175">
        <v>10427.505754859547</v>
      </c>
      <c r="J999" s="169"/>
      <c r="AA999" s="169"/>
      <c r="AF999" s="170"/>
    </row>
    <row r="1000" spans="2:32" x14ac:dyDescent="0.25">
      <c r="B1000" s="174">
        <v>7615.98</v>
      </c>
      <c r="C1000">
        <v>36</v>
      </c>
      <c r="D1000">
        <v>1400</v>
      </c>
      <c r="E1000" s="103">
        <v>125.97562448197102</v>
      </c>
      <c r="F1000">
        <v>44</v>
      </c>
      <c r="G1000" t="s">
        <v>369</v>
      </c>
      <c r="H1000" s="175">
        <v>6583.9366938203621</v>
      </c>
      <c r="J1000" s="169"/>
      <c r="AA1000" s="169"/>
      <c r="AF1000" s="170"/>
    </row>
    <row r="1001" spans="2:32" x14ac:dyDescent="0.25">
      <c r="B1001" s="174">
        <v>3571.72</v>
      </c>
      <c r="C1001">
        <v>30</v>
      </c>
      <c r="D1001">
        <v>1050</v>
      </c>
      <c r="E1001" s="103">
        <v>72.105300507740509</v>
      </c>
      <c r="F1001">
        <v>45</v>
      </c>
      <c r="G1001" t="s">
        <v>369</v>
      </c>
      <c r="H1001" s="175">
        <v>2475.2061965629673</v>
      </c>
      <c r="J1001" s="169"/>
      <c r="AA1001" s="169"/>
      <c r="AF1001" s="170"/>
    </row>
    <row r="1002" spans="2:32" x14ac:dyDescent="0.25">
      <c r="B1002" s="174">
        <v>3043.15</v>
      </c>
      <c r="C1002">
        <v>29</v>
      </c>
      <c r="D1002">
        <v>1050</v>
      </c>
      <c r="E1002" s="103">
        <v>70.329368748968903</v>
      </c>
      <c r="F1002">
        <v>36</v>
      </c>
      <c r="G1002" t="s">
        <v>369</v>
      </c>
      <c r="H1002" s="175">
        <v>2067.5140942515191</v>
      </c>
      <c r="J1002" s="169"/>
      <c r="AA1002" s="169"/>
      <c r="AF1002" s="170"/>
    </row>
    <row r="1003" spans="2:32" x14ac:dyDescent="0.25">
      <c r="B1003" s="174">
        <v>3660.25</v>
      </c>
      <c r="C1003">
        <v>46</v>
      </c>
      <c r="D1003">
        <v>175</v>
      </c>
      <c r="E1003" s="103">
        <v>70.027910112401912</v>
      </c>
      <c r="F1003">
        <v>34</v>
      </c>
      <c r="G1003" t="s">
        <v>373</v>
      </c>
      <c r="H1003" s="175">
        <v>3509.7822501752412</v>
      </c>
      <c r="J1003" s="169"/>
      <c r="AA1003" s="169"/>
      <c r="AF1003" s="170"/>
    </row>
    <row r="1004" spans="2:32" x14ac:dyDescent="0.25">
      <c r="B1004" s="174">
        <v>2228.54</v>
      </c>
      <c r="C1004">
        <v>27</v>
      </c>
      <c r="D1004">
        <v>1050</v>
      </c>
      <c r="E1004" s="103">
        <v>114.22475875372713</v>
      </c>
      <c r="F1004">
        <v>48</v>
      </c>
      <c r="G1004" t="s">
        <v>373</v>
      </c>
      <c r="H1004" s="175">
        <v>1631.257213115329</v>
      </c>
      <c r="J1004" s="169"/>
      <c r="AA1004" s="169"/>
      <c r="AF1004" s="170"/>
    </row>
    <row r="1005" spans="2:32" x14ac:dyDescent="0.25">
      <c r="B1005" s="174">
        <v>1549.1</v>
      </c>
      <c r="C1005">
        <v>23</v>
      </c>
      <c r="D1005">
        <v>1050</v>
      </c>
      <c r="E1005" s="103">
        <v>108.82662563519827</v>
      </c>
      <c r="F1005">
        <v>37</v>
      </c>
      <c r="G1005" t="s">
        <v>369</v>
      </c>
      <c r="H1005" s="175">
        <v>889.13061442008097</v>
      </c>
      <c r="J1005" s="169"/>
      <c r="AA1005" s="169"/>
      <c r="AF1005" s="170"/>
    </row>
    <row r="1006" spans="2:32" x14ac:dyDescent="0.25">
      <c r="B1006" s="174">
        <v>7074.9</v>
      </c>
      <c r="C1006">
        <v>27</v>
      </c>
      <c r="D1006">
        <v>2800</v>
      </c>
      <c r="E1006" s="103">
        <v>181.86201606226317</v>
      </c>
      <c r="F1006">
        <v>38</v>
      </c>
      <c r="G1006" t="s">
        <v>369</v>
      </c>
      <c r="H1006" s="175">
        <v>6022.4742335891988</v>
      </c>
      <c r="J1006" s="169"/>
      <c r="AA1006" s="169"/>
      <c r="AF1006" s="170"/>
    </row>
    <row r="1007" spans="2:32" x14ac:dyDescent="0.25">
      <c r="B1007" s="174">
        <v>7899.02</v>
      </c>
      <c r="C1007">
        <v>43</v>
      </c>
      <c r="D1007">
        <v>1050</v>
      </c>
      <c r="E1007" s="103">
        <v>183.23645473319311</v>
      </c>
      <c r="F1007">
        <v>22</v>
      </c>
      <c r="G1007" t="s">
        <v>369</v>
      </c>
      <c r="H1007" s="175">
        <v>7076.8389786622229</v>
      </c>
      <c r="J1007" s="169"/>
      <c r="AA1007" s="169"/>
      <c r="AF1007" s="170"/>
    </row>
    <row r="1008" spans="2:32" x14ac:dyDescent="0.25">
      <c r="B1008" s="174">
        <v>5043.42</v>
      </c>
      <c r="C1008">
        <v>30</v>
      </c>
      <c r="D1008">
        <v>1050</v>
      </c>
      <c r="E1008" s="103">
        <v>68.198116736385131</v>
      </c>
      <c r="F1008">
        <v>45</v>
      </c>
      <c r="G1008" t="s">
        <v>369</v>
      </c>
      <c r="H1008" s="175">
        <v>3885.390603031185</v>
      </c>
      <c r="J1008" s="169"/>
      <c r="AA1008" s="169"/>
      <c r="AF1008" s="170"/>
    </row>
    <row r="1009" spans="2:32" x14ac:dyDescent="0.25">
      <c r="B1009" s="174">
        <v>15753.84</v>
      </c>
      <c r="C1009">
        <v>41</v>
      </c>
      <c r="D1009">
        <v>1925</v>
      </c>
      <c r="E1009" s="103">
        <v>278.63589022075348</v>
      </c>
      <c r="F1009">
        <v>34</v>
      </c>
      <c r="G1009" t="s">
        <v>373</v>
      </c>
      <c r="H1009" s="175">
        <v>15348.318033458472</v>
      </c>
      <c r="J1009" s="169"/>
      <c r="AA1009" s="169"/>
      <c r="AF1009" s="170"/>
    </row>
    <row r="1010" spans="2:32" x14ac:dyDescent="0.25">
      <c r="B1010" s="174">
        <v>7640.35</v>
      </c>
      <c r="C1010">
        <v>29</v>
      </c>
      <c r="D1010">
        <v>2800</v>
      </c>
      <c r="E1010" s="103">
        <v>214.48909840598819</v>
      </c>
      <c r="F1010">
        <v>31</v>
      </c>
      <c r="G1010" t="s">
        <v>373</v>
      </c>
      <c r="H1010" s="175">
        <v>7073.4989109892331</v>
      </c>
      <c r="J1010" s="169"/>
      <c r="AA1010" s="169"/>
      <c r="AF1010" s="170"/>
    </row>
    <row r="1011" spans="2:32" x14ac:dyDescent="0.25">
      <c r="B1011" s="174">
        <v>2547.4499999999998</v>
      </c>
      <c r="C1011">
        <v>25</v>
      </c>
      <c r="D1011">
        <v>1050</v>
      </c>
      <c r="E1011" s="103">
        <v>66.777509877745302</v>
      </c>
      <c r="F1011">
        <v>46</v>
      </c>
      <c r="G1011" t="s">
        <v>373</v>
      </c>
      <c r="H1011" s="175">
        <v>1661.4001693674495</v>
      </c>
      <c r="J1011" s="169"/>
      <c r="AA1011" s="169"/>
      <c r="AF1011" s="170"/>
    </row>
    <row r="1012" spans="2:32" x14ac:dyDescent="0.25">
      <c r="B1012" s="174">
        <v>9788.5300000000007</v>
      </c>
      <c r="C1012">
        <v>32</v>
      </c>
      <c r="D1012">
        <v>1050</v>
      </c>
      <c r="E1012" s="103">
        <v>200.85147682479575</v>
      </c>
      <c r="F1012">
        <v>38</v>
      </c>
      <c r="G1012" t="s">
        <v>369</v>
      </c>
      <c r="H1012" s="175">
        <v>9165.8785870396059</v>
      </c>
      <c r="J1012" s="169"/>
      <c r="AA1012" s="169"/>
      <c r="AF1012" s="170"/>
    </row>
    <row r="1013" spans="2:32" x14ac:dyDescent="0.25">
      <c r="B1013" s="174">
        <v>5654.17</v>
      </c>
      <c r="C1013">
        <v>28</v>
      </c>
      <c r="D1013">
        <v>2800</v>
      </c>
      <c r="E1013" s="103">
        <v>478.84614011879808</v>
      </c>
      <c r="F1013">
        <v>47</v>
      </c>
      <c r="G1013" t="s">
        <v>369</v>
      </c>
      <c r="H1013" s="175">
        <v>5030.2578458368698</v>
      </c>
      <c r="J1013" s="169"/>
      <c r="AA1013" s="169"/>
      <c r="AF1013" s="170"/>
    </row>
    <row r="1014" spans="2:32" x14ac:dyDescent="0.25">
      <c r="B1014" s="174">
        <v>8218.93</v>
      </c>
      <c r="C1014">
        <v>28</v>
      </c>
      <c r="D1014">
        <v>2800</v>
      </c>
      <c r="E1014" s="103">
        <v>184.70351415651069</v>
      </c>
      <c r="F1014">
        <v>47</v>
      </c>
      <c r="G1014" t="s">
        <v>369</v>
      </c>
      <c r="H1014" s="175">
        <v>7080.2116589083435</v>
      </c>
      <c r="J1014" s="169"/>
      <c r="AA1014" s="169"/>
      <c r="AF1014" s="170"/>
    </row>
    <row r="1015" spans="2:32" x14ac:dyDescent="0.25">
      <c r="B1015" s="174">
        <v>16830.93</v>
      </c>
      <c r="C1015">
        <v>34</v>
      </c>
      <c r="D1015">
        <v>3500</v>
      </c>
      <c r="E1015" s="103">
        <v>280.60508596312252</v>
      </c>
      <c r="F1015">
        <v>50</v>
      </c>
      <c r="G1015" t="s">
        <v>369</v>
      </c>
      <c r="H1015" s="175">
        <v>15668.836552847308</v>
      </c>
      <c r="J1015" s="169"/>
      <c r="AA1015" s="169"/>
      <c r="AF1015" s="170"/>
    </row>
    <row r="1016" spans="2:32" x14ac:dyDescent="0.25">
      <c r="B1016" s="174">
        <v>13372.42</v>
      </c>
      <c r="C1016">
        <v>34</v>
      </c>
      <c r="D1016">
        <v>2800</v>
      </c>
      <c r="E1016" s="103">
        <v>246.9314070571524</v>
      </c>
      <c r="F1016">
        <v>39</v>
      </c>
      <c r="G1016" t="s">
        <v>369</v>
      </c>
      <c r="H1016" s="175">
        <v>12355.797137057749</v>
      </c>
      <c r="J1016" s="169"/>
      <c r="AA1016" s="169"/>
      <c r="AF1016" s="170"/>
    </row>
    <row r="1017" spans="2:32" x14ac:dyDescent="0.25">
      <c r="B1017" s="174">
        <v>44411.83</v>
      </c>
      <c r="C1017">
        <v>34</v>
      </c>
      <c r="D1017">
        <v>5273.8</v>
      </c>
      <c r="E1017" s="103">
        <v>880.00862993720818</v>
      </c>
      <c r="F1017">
        <v>50</v>
      </c>
      <c r="G1017" t="s">
        <v>373</v>
      </c>
      <c r="H1017" s="175">
        <v>43881.391441177046</v>
      </c>
      <c r="J1017" s="169"/>
      <c r="AA1017" s="169"/>
      <c r="AF1017" s="170"/>
    </row>
    <row r="1018" spans="2:32" x14ac:dyDescent="0.25">
      <c r="B1018" s="174">
        <v>7168.94</v>
      </c>
      <c r="C1018">
        <v>24</v>
      </c>
      <c r="D1018">
        <v>2800</v>
      </c>
      <c r="E1018" s="103">
        <v>193.79626876947799</v>
      </c>
      <c r="F1018">
        <v>50</v>
      </c>
      <c r="G1018" t="s">
        <v>369</v>
      </c>
      <c r="H1018" s="175">
        <v>6052.9155593579026</v>
      </c>
      <c r="J1018" s="169"/>
      <c r="AA1018" s="169"/>
      <c r="AF1018" s="170"/>
    </row>
    <row r="1019" spans="2:32" x14ac:dyDescent="0.25">
      <c r="B1019" s="174">
        <v>47812.18</v>
      </c>
      <c r="C1019">
        <v>36</v>
      </c>
      <c r="D1019">
        <v>6300</v>
      </c>
      <c r="E1019" s="103">
        <v>907.7652212556585</v>
      </c>
      <c r="F1019">
        <v>34</v>
      </c>
      <c r="G1019" t="s">
        <v>369</v>
      </c>
      <c r="H1019" s="175">
        <v>46948.327416278138</v>
      </c>
      <c r="J1019" s="169"/>
      <c r="AA1019" s="169"/>
      <c r="AF1019" s="170"/>
    </row>
    <row r="1020" spans="2:32" x14ac:dyDescent="0.25">
      <c r="B1020" s="174">
        <v>29535.81</v>
      </c>
      <c r="C1020">
        <v>44</v>
      </c>
      <c r="D1020">
        <v>2585.2784999999999</v>
      </c>
      <c r="E1020" s="103">
        <v>499.25232455278655</v>
      </c>
      <c r="F1020">
        <v>41</v>
      </c>
      <c r="G1020" t="s">
        <v>369</v>
      </c>
      <c r="H1020" s="175">
        <v>28642.147166014656</v>
      </c>
      <c r="J1020" s="169"/>
      <c r="AA1020" s="169"/>
      <c r="AF1020" s="170"/>
    </row>
    <row r="1021" spans="2:32" x14ac:dyDescent="0.25">
      <c r="B1021" s="174">
        <v>2554.15</v>
      </c>
      <c r="C1021">
        <v>25</v>
      </c>
      <c r="D1021">
        <v>1050</v>
      </c>
      <c r="E1021" s="103">
        <v>66.777509877745302</v>
      </c>
      <c r="F1021">
        <v>45</v>
      </c>
      <c r="G1021" t="s">
        <v>373</v>
      </c>
      <c r="H1021" s="175">
        <v>1657.1210342216586</v>
      </c>
      <c r="J1021" s="169"/>
      <c r="AA1021" s="169"/>
      <c r="AF1021" s="170"/>
    </row>
    <row r="1022" spans="2:32" x14ac:dyDescent="0.25">
      <c r="B1022" s="174">
        <v>8905.59</v>
      </c>
      <c r="C1022">
        <v>31</v>
      </c>
      <c r="D1022">
        <v>2800</v>
      </c>
      <c r="E1022" s="103">
        <v>217.75930356694442</v>
      </c>
      <c r="F1022">
        <v>29</v>
      </c>
      <c r="G1022" t="s">
        <v>369</v>
      </c>
      <c r="H1022" s="175">
        <v>8031.6274982518771</v>
      </c>
      <c r="J1022" s="169"/>
      <c r="AA1022" s="169"/>
      <c r="AF1022" s="170"/>
    </row>
    <row r="1023" spans="2:32" x14ac:dyDescent="0.25">
      <c r="B1023" s="174">
        <v>9447.8799999999992</v>
      </c>
      <c r="C1023">
        <v>37</v>
      </c>
      <c r="D1023">
        <v>1050</v>
      </c>
      <c r="E1023" s="103">
        <v>84.180803020358823</v>
      </c>
      <c r="F1023">
        <v>48</v>
      </c>
      <c r="G1023" t="s">
        <v>369</v>
      </c>
      <c r="H1023" s="175">
        <v>8241.4603221763373</v>
      </c>
      <c r="J1023" s="169"/>
      <c r="AA1023" s="169"/>
      <c r="AF1023" s="170"/>
    </row>
    <row r="1024" spans="2:32" x14ac:dyDescent="0.25">
      <c r="B1024" s="174">
        <v>8620.9699999999993</v>
      </c>
      <c r="C1024">
        <v>41</v>
      </c>
      <c r="D1024">
        <v>1050</v>
      </c>
      <c r="E1024" s="103">
        <v>151.98321284768372</v>
      </c>
      <c r="F1024">
        <v>34</v>
      </c>
      <c r="G1024" t="s">
        <v>373</v>
      </c>
      <c r="H1024" s="175">
        <v>8275.4970824782013</v>
      </c>
      <c r="J1024" s="169"/>
      <c r="AA1024" s="169"/>
      <c r="AF1024" s="170"/>
    </row>
    <row r="1025" spans="2:32" x14ac:dyDescent="0.25">
      <c r="B1025" s="174">
        <v>17024</v>
      </c>
      <c r="C1025">
        <v>34</v>
      </c>
      <c r="D1025">
        <v>2167.424</v>
      </c>
      <c r="E1025" s="103">
        <v>332.27353103240188</v>
      </c>
      <c r="F1025">
        <v>36</v>
      </c>
      <c r="G1025" t="s">
        <v>369</v>
      </c>
      <c r="H1025" s="175">
        <v>16357.217564444307</v>
      </c>
      <c r="J1025" s="169"/>
      <c r="AA1025" s="169"/>
      <c r="AF1025" s="170"/>
    </row>
    <row r="1026" spans="2:32" x14ac:dyDescent="0.25">
      <c r="B1026" s="174">
        <v>51444.47</v>
      </c>
      <c r="C1026">
        <v>44</v>
      </c>
      <c r="D1026">
        <v>2800</v>
      </c>
      <c r="E1026" s="103">
        <v>939.67242230780937</v>
      </c>
      <c r="F1026">
        <v>36</v>
      </c>
      <c r="G1026" t="s">
        <v>373</v>
      </c>
      <c r="H1026" s="175">
        <v>51212.017617236241</v>
      </c>
      <c r="J1026" s="169"/>
      <c r="AA1026" s="169"/>
      <c r="AF1026" s="170"/>
    </row>
    <row r="1027" spans="2:32" x14ac:dyDescent="0.25">
      <c r="B1027" s="174">
        <v>7302.5</v>
      </c>
      <c r="C1027">
        <v>40</v>
      </c>
      <c r="D1027">
        <v>1050</v>
      </c>
      <c r="E1027" s="103">
        <v>126.80231288784366</v>
      </c>
      <c r="F1027">
        <v>35</v>
      </c>
      <c r="G1027" t="s">
        <v>373</v>
      </c>
      <c r="H1027" s="175">
        <v>6909.9156676642378</v>
      </c>
      <c r="J1027" s="169"/>
      <c r="AA1027" s="169"/>
      <c r="AF1027" s="170"/>
    </row>
    <row r="1028" spans="2:32" x14ac:dyDescent="0.25">
      <c r="B1028" s="174">
        <v>11209.83</v>
      </c>
      <c r="C1028">
        <v>32</v>
      </c>
      <c r="D1028">
        <v>2800</v>
      </c>
      <c r="E1028" s="103">
        <v>226.09424352010078</v>
      </c>
      <c r="F1028">
        <v>38</v>
      </c>
      <c r="G1028" t="s">
        <v>369</v>
      </c>
      <c r="H1028" s="175">
        <v>10214.470613397963</v>
      </c>
      <c r="J1028" s="169"/>
      <c r="AA1028" s="169"/>
      <c r="AF1028" s="170"/>
    </row>
    <row r="1029" spans="2:32" x14ac:dyDescent="0.25">
      <c r="B1029" s="174">
        <v>10469.86</v>
      </c>
      <c r="C1029">
        <v>47</v>
      </c>
      <c r="D1029">
        <v>1050</v>
      </c>
      <c r="E1029" s="103">
        <v>254.65348508024542</v>
      </c>
      <c r="F1029">
        <v>23</v>
      </c>
      <c r="G1029" t="s">
        <v>369</v>
      </c>
      <c r="H1029" s="175">
        <v>9571.3469286340842</v>
      </c>
      <c r="J1029" s="169"/>
      <c r="AA1029" s="169"/>
      <c r="AF1029" s="170"/>
    </row>
    <row r="1030" spans="2:32" x14ac:dyDescent="0.25">
      <c r="B1030" s="174">
        <v>3037.94</v>
      </c>
      <c r="C1030">
        <v>30</v>
      </c>
      <c r="D1030">
        <v>1050</v>
      </c>
      <c r="E1030" s="103">
        <v>72.105300507740509</v>
      </c>
      <c r="F1030">
        <v>32</v>
      </c>
      <c r="G1030" t="s">
        <v>369</v>
      </c>
      <c r="H1030" s="175">
        <v>2161.9018718774396</v>
      </c>
      <c r="J1030" s="169"/>
      <c r="AA1030" s="169"/>
      <c r="AF1030" s="170"/>
    </row>
    <row r="1031" spans="2:32" x14ac:dyDescent="0.25">
      <c r="B1031" s="174">
        <v>7880.99</v>
      </c>
      <c r="C1031">
        <v>28</v>
      </c>
      <c r="D1031">
        <v>1750</v>
      </c>
      <c r="E1031" s="103">
        <v>227.96802326957962</v>
      </c>
      <c r="F1031">
        <v>32</v>
      </c>
      <c r="G1031" t="s">
        <v>369</v>
      </c>
      <c r="H1031" s="175">
        <v>7273.6010236257689</v>
      </c>
      <c r="J1031" s="169"/>
      <c r="AA1031" s="169"/>
      <c r="AF1031" s="170"/>
    </row>
    <row r="1032" spans="2:32" x14ac:dyDescent="0.25">
      <c r="B1032" s="174">
        <v>12872.81</v>
      </c>
      <c r="C1032">
        <v>34</v>
      </c>
      <c r="D1032">
        <v>2800</v>
      </c>
      <c r="E1032" s="103">
        <v>246.9314070571524</v>
      </c>
      <c r="F1032">
        <v>36</v>
      </c>
      <c r="G1032" t="s">
        <v>373</v>
      </c>
      <c r="H1032" s="175">
        <v>12241.458524777805</v>
      </c>
      <c r="J1032" s="169"/>
      <c r="AA1032" s="169"/>
      <c r="AF1032" s="170"/>
    </row>
    <row r="1033" spans="2:32" x14ac:dyDescent="0.25">
      <c r="B1033" s="174">
        <v>29026.32</v>
      </c>
      <c r="C1033">
        <v>37</v>
      </c>
      <c r="D1033">
        <v>2800</v>
      </c>
      <c r="E1033" s="103">
        <v>514.67431249894616</v>
      </c>
      <c r="F1033">
        <v>38</v>
      </c>
      <c r="G1033" t="s">
        <v>369</v>
      </c>
      <c r="H1033" s="175">
        <v>28299.053803835333</v>
      </c>
      <c r="J1033" s="169"/>
      <c r="AA1033" s="169"/>
      <c r="AF1033" s="170"/>
    </row>
    <row r="1034" spans="2:32" x14ac:dyDescent="0.25">
      <c r="B1034" s="174">
        <v>11258.81</v>
      </c>
      <c r="C1034">
        <v>26</v>
      </c>
      <c r="D1034">
        <v>2800</v>
      </c>
      <c r="E1034" s="103">
        <v>191.71229191837074</v>
      </c>
      <c r="F1034">
        <v>50</v>
      </c>
      <c r="G1034" t="s">
        <v>369</v>
      </c>
      <c r="H1034" s="175">
        <v>10100.554014334026</v>
      </c>
      <c r="J1034" s="169"/>
      <c r="AA1034" s="169"/>
      <c r="AF1034" s="170"/>
    </row>
    <row r="1035" spans="2:32" x14ac:dyDescent="0.25">
      <c r="B1035" s="174">
        <v>3603.11</v>
      </c>
      <c r="C1035">
        <v>30</v>
      </c>
      <c r="D1035">
        <v>1050</v>
      </c>
      <c r="E1035" s="103">
        <v>72.105300507740509</v>
      </c>
      <c r="F1035">
        <v>45</v>
      </c>
      <c r="G1035" t="s">
        <v>369</v>
      </c>
      <c r="H1035" s="175">
        <v>2475.2061965629673</v>
      </c>
      <c r="J1035" s="169"/>
      <c r="AA1035" s="169"/>
      <c r="AF1035" s="170"/>
    </row>
    <row r="1036" spans="2:32" x14ac:dyDescent="0.25">
      <c r="B1036" s="174">
        <v>11341.71</v>
      </c>
      <c r="C1036">
        <v>45</v>
      </c>
      <c r="D1036">
        <v>1050</v>
      </c>
      <c r="E1036" s="103">
        <v>225.4267853199014</v>
      </c>
      <c r="F1036">
        <v>30</v>
      </c>
      <c r="G1036" t="s">
        <v>369</v>
      </c>
      <c r="H1036" s="175">
        <v>10533.547169810263</v>
      </c>
      <c r="J1036" s="169"/>
      <c r="AA1036" s="169"/>
      <c r="AF1036" s="170"/>
    </row>
    <row r="1037" spans="2:32" x14ac:dyDescent="0.25">
      <c r="B1037" s="174">
        <v>12408.34</v>
      </c>
      <c r="C1037">
        <v>34</v>
      </c>
      <c r="D1037">
        <v>2800</v>
      </c>
      <c r="E1037" s="103">
        <v>224.484068770498</v>
      </c>
      <c r="F1037">
        <v>41</v>
      </c>
      <c r="G1037" t="s">
        <v>369</v>
      </c>
      <c r="H1037" s="175">
        <v>11361.121161189953</v>
      </c>
      <c r="J1037" s="169"/>
      <c r="AA1037" s="169"/>
      <c r="AF1037" s="170"/>
    </row>
    <row r="1038" spans="2:32" x14ac:dyDescent="0.25">
      <c r="B1038" s="174">
        <v>8913.2800000000007</v>
      </c>
      <c r="C1038">
        <v>35</v>
      </c>
      <c r="D1038">
        <v>1050</v>
      </c>
      <c r="E1038" s="103">
        <v>154.85997868581006</v>
      </c>
      <c r="F1038">
        <v>43</v>
      </c>
      <c r="G1038" t="s">
        <v>369</v>
      </c>
      <c r="H1038" s="175">
        <v>8129.922346678658</v>
      </c>
      <c r="J1038" s="169"/>
      <c r="AA1038" s="169"/>
      <c r="AF1038" s="170"/>
    </row>
    <row r="1039" spans="2:32" x14ac:dyDescent="0.25">
      <c r="B1039" s="174">
        <v>13080.93</v>
      </c>
      <c r="C1039">
        <v>25</v>
      </c>
      <c r="D1039">
        <v>2800</v>
      </c>
      <c r="E1039" s="103">
        <v>339.65483169088321</v>
      </c>
      <c r="F1039">
        <v>50</v>
      </c>
      <c r="G1039" t="s">
        <v>369</v>
      </c>
      <c r="H1039" s="175">
        <v>12307.572827964881</v>
      </c>
      <c r="J1039" s="169"/>
      <c r="AA1039" s="169"/>
      <c r="AF1039" s="170"/>
    </row>
    <row r="1040" spans="2:32" x14ac:dyDescent="0.25">
      <c r="B1040" s="174">
        <v>12352.87</v>
      </c>
      <c r="C1040">
        <v>32</v>
      </c>
      <c r="D1040">
        <v>2800</v>
      </c>
      <c r="E1040" s="103">
        <v>226.09424352010078</v>
      </c>
      <c r="F1040">
        <v>48</v>
      </c>
      <c r="G1040" t="s">
        <v>369</v>
      </c>
      <c r="H1040" s="175">
        <v>11266.609137850151</v>
      </c>
      <c r="J1040" s="169"/>
      <c r="AA1040" s="169"/>
      <c r="AF1040" s="170"/>
    </row>
    <row r="1041" spans="2:32" x14ac:dyDescent="0.25">
      <c r="B1041" s="174">
        <v>6277.43</v>
      </c>
      <c r="C1041">
        <v>24</v>
      </c>
      <c r="D1041">
        <v>2800</v>
      </c>
      <c r="E1041" s="103">
        <v>176.17902321687768</v>
      </c>
      <c r="F1041">
        <v>46</v>
      </c>
      <c r="G1041" t="s">
        <v>369</v>
      </c>
      <c r="H1041" s="175">
        <v>5185.8856586070342</v>
      </c>
      <c r="J1041" s="169"/>
      <c r="AA1041" s="169"/>
      <c r="AF1041" s="170"/>
    </row>
    <row r="1042" spans="2:32" x14ac:dyDescent="0.25">
      <c r="B1042" s="174">
        <v>5579.25</v>
      </c>
      <c r="C1042">
        <v>33</v>
      </c>
      <c r="D1042">
        <v>1050</v>
      </c>
      <c r="E1042" s="103">
        <v>84.627490303286748</v>
      </c>
      <c r="F1042">
        <v>37</v>
      </c>
      <c r="G1042" t="s">
        <v>369</v>
      </c>
      <c r="H1042" s="175">
        <v>4676.5199611372909</v>
      </c>
      <c r="J1042" s="169"/>
      <c r="AA1042" s="169"/>
      <c r="AF1042" s="170"/>
    </row>
    <row r="1043" spans="2:32" x14ac:dyDescent="0.25">
      <c r="B1043" s="174">
        <v>3346.05</v>
      </c>
      <c r="C1043">
        <v>29</v>
      </c>
      <c r="D1043">
        <v>1050</v>
      </c>
      <c r="E1043" s="103">
        <v>167.60623536642788</v>
      </c>
      <c r="F1043">
        <v>50</v>
      </c>
      <c r="G1043" t="s">
        <v>369</v>
      </c>
      <c r="H1043" s="175">
        <v>2696.0815948359887</v>
      </c>
      <c r="J1043" s="169"/>
      <c r="AA1043" s="169"/>
      <c r="AF1043" s="170"/>
    </row>
    <row r="1044" spans="2:32" x14ac:dyDescent="0.25">
      <c r="B1044" s="174">
        <v>6922.4</v>
      </c>
      <c r="C1044">
        <v>38</v>
      </c>
      <c r="D1044">
        <v>1050</v>
      </c>
      <c r="E1044" s="103">
        <v>119.55693091281827</v>
      </c>
      <c r="F1044">
        <v>37</v>
      </c>
      <c r="G1044" t="s">
        <v>369</v>
      </c>
      <c r="H1044" s="175">
        <v>6047.834800328581</v>
      </c>
      <c r="J1044" s="169"/>
      <c r="AA1044" s="169"/>
      <c r="AF1044" s="170"/>
    </row>
    <row r="1045" spans="2:32" x14ac:dyDescent="0.25">
      <c r="B1045" s="174">
        <v>13357.93</v>
      </c>
      <c r="C1045">
        <v>29</v>
      </c>
      <c r="D1045">
        <v>2800</v>
      </c>
      <c r="E1045" s="103">
        <v>490.69284871503891</v>
      </c>
      <c r="F1045">
        <v>46</v>
      </c>
      <c r="G1045" t="s">
        <v>369</v>
      </c>
      <c r="H1045" s="175">
        <v>12659.681164362955</v>
      </c>
      <c r="J1045" s="169"/>
      <c r="AA1045" s="169"/>
      <c r="AF1045" s="170"/>
    </row>
    <row r="1046" spans="2:32" x14ac:dyDescent="0.25">
      <c r="B1046" s="174">
        <v>4730.68</v>
      </c>
      <c r="C1046">
        <v>38</v>
      </c>
      <c r="D1046">
        <v>1050</v>
      </c>
      <c r="E1046" s="103">
        <v>143.85616560980165</v>
      </c>
      <c r="F1046">
        <v>27</v>
      </c>
      <c r="G1046" t="s">
        <v>369</v>
      </c>
      <c r="H1046" s="175">
        <v>4029.2665260097506</v>
      </c>
      <c r="J1046" s="169"/>
      <c r="AA1046" s="169"/>
      <c r="AF1046" s="170"/>
    </row>
    <row r="1047" spans="2:32" x14ac:dyDescent="0.25">
      <c r="B1047" s="174">
        <v>5781.37</v>
      </c>
      <c r="C1047">
        <v>29</v>
      </c>
      <c r="D1047">
        <v>1050</v>
      </c>
      <c r="E1047" s="103">
        <v>122.54031630906169</v>
      </c>
      <c r="F1047">
        <v>46</v>
      </c>
      <c r="G1047" t="s">
        <v>369</v>
      </c>
      <c r="H1047" s="175">
        <v>4943.7379808023161</v>
      </c>
      <c r="J1047" s="169"/>
      <c r="AA1047" s="169"/>
      <c r="AF1047" s="170"/>
    </row>
    <row r="1048" spans="2:32" x14ac:dyDescent="0.25">
      <c r="B1048" s="174">
        <v>19344.5</v>
      </c>
      <c r="C1048">
        <v>34</v>
      </c>
      <c r="D1048">
        <v>2800</v>
      </c>
      <c r="E1048" s="103">
        <v>217.75807626559012</v>
      </c>
      <c r="F1048">
        <v>41</v>
      </c>
      <c r="G1048" t="s">
        <v>369</v>
      </c>
      <c r="H1048" s="175">
        <v>18298.833084710732</v>
      </c>
      <c r="J1048" s="169"/>
      <c r="AA1048" s="169"/>
      <c r="AF1048" s="170"/>
    </row>
    <row r="1049" spans="2:32" x14ac:dyDescent="0.25">
      <c r="B1049" s="174">
        <v>6848.17</v>
      </c>
      <c r="C1049">
        <v>26</v>
      </c>
      <c r="D1049">
        <v>2800</v>
      </c>
      <c r="E1049" s="103">
        <v>197.96377969831761</v>
      </c>
      <c r="F1049">
        <v>34</v>
      </c>
      <c r="G1049" t="s">
        <v>369</v>
      </c>
      <c r="H1049" s="175">
        <v>5971.4550351463004</v>
      </c>
      <c r="J1049" s="169"/>
      <c r="AA1049" s="169"/>
      <c r="AF1049" s="170"/>
    </row>
    <row r="1050" spans="2:32" x14ac:dyDescent="0.25">
      <c r="B1050" s="174">
        <v>7008.65</v>
      </c>
      <c r="C1050">
        <v>36</v>
      </c>
      <c r="D1050">
        <v>525</v>
      </c>
      <c r="E1050" s="103">
        <v>73.849012099421628</v>
      </c>
      <c r="F1050">
        <v>39</v>
      </c>
      <c r="G1050" t="s">
        <v>373</v>
      </c>
      <c r="H1050" s="175">
        <v>6591.0735691568516</v>
      </c>
      <c r="J1050" s="169"/>
      <c r="AA1050" s="169"/>
      <c r="AF1050" s="170"/>
    </row>
    <row r="1051" spans="2:32" x14ac:dyDescent="0.25">
      <c r="B1051" s="174">
        <v>9403.77</v>
      </c>
      <c r="C1051">
        <v>49</v>
      </c>
      <c r="D1051">
        <v>1050</v>
      </c>
      <c r="E1051" s="103">
        <v>316.79730423971444</v>
      </c>
      <c r="F1051">
        <v>16</v>
      </c>
      <c r="G1051" t="s">
        <v>369</v>
      </c>
      <c r="H1051" s="175">
        <v>8549.8114931379132</v>
      </c>
      <c r="J1051" s="169"/>
      <c r="AA1051" s="169"/>
      <c r="AF1051" s="170"/>
    </row>
    <row r="1052" spans="2:32" x14ac:dyDescent="0.25">
      <c r="B1052" s="174">
        <v>13980.63</v>
      </c>
      <c r="C1052">
        <v>32</v>
      </c>
      <c r="D1052">
        <v>3500</v>
      </c>
      <c r="E1052" s="103">
        <v>282.61780440012592</v>
      </c>
      <c r="F1052">
        <v>38</v>
      </c>
      <c r="G1052" t="s">
        <v>369</v>
      </c>
      <c r="H1052" s="175">
        <v>12968.109704947728</v>
      </c>
      <c r="J1052" s="169"/>
      <c r="AA1052" s="169"/>
      <c r="AF1052" s="170"/>
    </row>
    <row r="1053" spans="2:32" x14ac:dyDescent="0.25">
      <c r="B1053" s="174">
        <v>2101.52</v>
      </c>
      <c r="C1053">
        <v>23</v>
      </c>
      <c r="D1053">
        <v>1050</v>
      </c>
      <c r="E1053" s="103">
        <v>65.356759305405177</v>
      </c>
      <c r="F1053">
        <v>37</v>
      </c>
      <c r="G1053" t="s">
        <v>369</v>
      </c>
      <c r="H1053" s="175">
        <v>1193.1597931932067</v>
      </c>
      <c r="J1053" s="169"/>
      <c r="AA1053" s="169"/>
      <c r="AF1053" s="170"/>
    </row>
    <row r="1054" spans="2:32" x14ac:dyDescent="0.25">
      <c r="B1054" s="174">
        <v>5997.56</v>
      </c>
      <c r="C1054">
        <v>26</v>
      </c>
      <c r="D1054">
        <v>2800</v>
      </c>
      <c r="E1054" s="103">
        <v>224.0696989850357</v>
      </c>
      <c r="F1054">
        <v>44</v>
      </c>
      <c r="G1054" t="s">
        <v>369</v>
      </c>
      <c r="H1054" s="175">
        <v>5090.2503001300911</v>
      </c>
      <c r="J1054" s="169"/>
      <c r="AA1054" s="169"/>
      <c r="AF1054" s="170"/>
    </row>
    <row r="1055" spans="2:32" x14ac:dyDescent="0.25">
      <c r="B1055" s="174">
        <v>3818.72</v>
      </c>
      <c r="C1055">
        <v>41</v>
      </c>
      <c r="D1055">
        <v>175</v>
      </c>
      <c r="E1055" s="103">
        <v>33.328710632924484</v>
      </c>
      <c r="F1055">
        <v>44</v>
      </c>
      <c r="G1055" t="s">
        <v>369</v>
      </c>
      <c r="H1055" s="175">
        <v>2987.2281590614239</v>
      </c>
      <c r="J1055" s="169"/>
      <c r="AA1055" s="169"/>
      <c r="AF1055" s="170"/>
    </row>
    <row r="1056" spans="2:32" x14ac:dyDescent="0.25">
      <c r="B1056" s="174">
        <v>11765.61</v>
      </c>
      <c r="C1056">
        <v>35</v>
      </c>
      <c r="D1056">
        <v>2800</v>
      </c>
      <c r="E1056" s="103">
        <v>338.84209171802479</v>
      </c>
      <c r="F1056">
        <v>35</v>
      </c>
      <c r="G1056" t="s">
        <v>369</v>
      </c>
      <c r="H1056" s="175">
        <v>10921.862965192224</v>
      </c>
      <c r="J1056" s="169"/>
      <c r="AA1056" s="169"/>
      <c r="AF1056" s="170"/>
    </row>
    <row r="1057" spans="2:32" x14ac:dyDescent="0.25">
      <c r="B1057" s="174">
        <v>7808.67</v>
      </c>
      <c r="C1057">
        <v>28</v>
      </c>
      <c r="D1057">
        <v>2800</v>
      </c>
      <c r="E1057" s="103">
        <v>250.46899422324321</v>
      </c>
      <c r="F1057">
        <v>47</v>
      </c>
      <c r="G1057" t="s">
        <v>369</v>
      </c>
      <c r="H1057" s="175">
        <v>6845.6069429676754</v>
      </c>
      <c r="J1057" s="169"/>
      <c r="AA1057" s="169"/>
      <c r="AF1057" s="170"/>
    </row>
    <row r="1058" spans="2:32" x14ac:dyDescent="0.25">
      <c r="B1058" s="174">
        <v>21357.83</v>
      </c>
      <c r="C1058">
        <v>36</v>
      </c>
      <c r="D1058">
        <v>2800</v>
      </c>
      <c r="E1058" s="103">
        <v>566.70382925256774</v>
      </c>
      <c r="F1058">
        <v>30</v>
      </c>
      <c r="G1058" t="s">
        <v>373</v>
      </c>
      <c r="H1058" s="175">
        <v>21124.155735833527</v>
      </c>
      <c r="J1058" s="169"/>
      <c r="AA1058" s="169"/>
      <c r="AF1058" s="170"/>
    </row>
    <row r="1059" spans="2:32" x14ac:dyDescent="0.25">
      <c r="B1059" s="174">
        <v>8556.1</v>
      </c>
      <c r="C1059">
        <v>27</v>
      </c>
      <c r="D1059">
        <v>2800</v>
      </c>
      <c r="E1059" s="103">
        <v>176.17882806031744</v>
      </c>
      <c r="F1059">
        <v>33</v>
      </c>
      <c r="G1059" t="s">
        <v>369</v>
      </c>
      <c r="H1059" s="175">
        <v>7660.669915925836</v>
      </c>
      <c r="J1059" s="169"/>
      <c r="AA1059" s="169"/>
      <c r="AF1059" s="170"/>
    </row>
    <row r="1060" spans="2:32" x14ac:dyDescent="0.25">
      <c r="B1060" s="174">
        <v>67818.990000000005</v>
      </c>
      <c r="C1060">
        <v>44</v>
      </c>
      <c r="D1060">
        <v>3115</v>
      </c>
      <c r="E1060" s="103">
        <v>1202.972069559881</v>
      </c>
      <c r="F1060">
        <v>41</v>
      </c>
      <c r="G1060" t="s">
        <v>369</v>
      </c>
      <c r="H1060" s="175">
        <v>67038.191011987205</v>
      </c>
      <c r="J1060" s="169"/>
      <c r="AA1060" s="169"/>
      <c r="AF1060" s="170"/>
    </row>
    <row r="1061" spans="2:32" x14ac:dyDescent="0.25">
      <c r="B1061" s="174">
        <v>7657.34</v>
      </c>
      <c r="C1061">
        <v>26</v>
      </c>
      <c r="D1061">
        <v>2800</v>
      </c>
      <c r="E1061" s="103">
        <v>197.96377969831761</v>
      </c>
      <c r="F1061">
        <v>44</v>
      </c>
      <c r="G1061" t="s">
        <v>369</v>
      </c>
      <c r="H1061" s="175">
        <v>6654.2513780552608</v>
      </c>
      <c r="J1061" s="169"/>
      <c r="AA1061" s="169"/>
      <c r="AF1061" s="170"/>
    </row>
    <row r="1062" spans="2:32" x14ac:dyDescent="0.25">
      <c r="B1062" s="174">
        <v>5760.95</v>
      </c>
      <c r="C1062">
        <v>33</v>
      </c>
      <c r="D1062">
        <v>1050</v>
      </c>
      <c r="E1062" s="103">
        <v>72.104998477815869</v>
      </c>
      <c r="F1062">
        <v>37</v>
      </c>
      <c r="G1062" t="s">
        <v>369</v>
      </c>
      <c r="H1062" s="175">
        <v>4749.1688813568917</v>
      </c>
      <c r="J1062" s="169"/>
      <c r="AA1062" s="169"/>
      <c r="AF1062" s="170"/>
    </row>
    <row r="1063" spans="2:32" x14ac:dyDescent="0.25">
      <c r="B1063" s="174">
        <v>22935.64</v>
      </c>
      <c r="C1063">
        <v>35</v>
      </c>
      <c r="D1063">
        <v>2800</v>
      </c>
      <c r="E1063" s="103">
        <v>412.95994316216019</v>
      </c>
      <c r="F1063">
        <v>40</v>
      </c>
      <c r="G1063" t="s">
        <v>369</v>
      </c>
      <c r="H1063" s="175">
        <v>22107.2531995625</v>
      </c>
      <c r="J1063" s="169"/>
      <c r="AA1063" s="169"/>
      <c r="AF1063" s="170"/>
    </row>
    <row r="1064" spans="2:32" x14ac:dyDescent="0.25">
      <c r="B1064" s="174">
        <v>8245.49</v>
      </c>
      <c r="C1064">
        <v>29</v>
      </c>
      <c r="D1064">
        <v>2800</v>
      </c>
      <c r="E1064" s="103">
        <v>206.2987353742366</v>
      </c>
      <c r="F1064">
        <v>33</v>
      </c>
      <c r="G1064" t="s">
        <v>369</v>
      </c>
      <c r="H1064" s="175">
        <v>7367.300369449069</v>
      </c>
      <c r="J1064" s="169"/>
      <c r="AA1064" s="169"/>
      <c r="AF1064" s="170"/>
    </row>
    <row r="1065" spans="2:32" x14ac:dyDescent="0.25">
      <c r="B1065" s="174">
        <v>11708.22</v>
      </c>
      <c r="C1065">
        <v>34</v>
      </c>
      <c r="D1065">
        <v>2800</v>
      </c>
      <c r="E1065" s="103">
        <v>224.484068770498</v>
      </c>
      <c r="F1065">
        <v>36</v>
      </c>
      <c r="G1065" t="s">
        <v>369</v>
      </c>
      <c r="H1065" s="175">
        <v>10708.979699535706</v>
      </c>
      <c r="J1065" s="169"/>
      <c r="AA1065" s="169"/>
      <c r="AF1065" s="170"/>
    </row>
    <row r="1066" spans="2:32" x14ac:dyDescent="0.25">
      <c r="B1066" s="174">
        <v>8602.64</v>
      </c>
      <c r="C1066">
        <v>28</v>
      </c>
      <c r="D1066">
        <v>2800</v>
      </c>
      <c r="E1066" s="103">
        <v>203.17314395765547</v>
      </c>
      <c r="F1066">
        <v>42</v>
      </c>
      <c r="G1066" t="s">
        <v>373</v>
      </c>
      <c r="H1066" s="175">
        <v>7846.701726932738</v>
      </c>
      <c r="J1066" s="169"/>
      <c r="AA1066" s="169"/>
      <c r="AF1066" s="170"/>
    </row>
    <row r="1067" spans="2:32" x14ac:dyDescent="0.25">
      <c r="B1067" s="174">
        <v>5045.76</v>
      </c>
      <c r="C1067">
        <v>26</v>
      </c>
      <c r="D1067">
        <v>2800</v>
      </c>
      <c r="E1067" s="103">
        <v>242.06452619653609</v>
      </c>
      <c r="F1067">
        <v>25</v>
      </c>
      <c r="G1067" t="s">
        <v>369</v>
      </c>
      <c r="H1067" s="175">
        <v>4456.5289281016239</v>
      </c>
      <c r="J1067" s="169"/>
      <c r="AA1067" s="169"/>
      <c r="AF1067" s="170"/>
    </row>
    <row r="1068" spans="2:32" x14ac:dyDescent="0.25">
      <c r="B1068" s="174">
        <v>19142.89</v>
      </c>
      <c r="C1068">
        <v>32</v>
      </c>
      <c r="D1068">
        <v>4550</v>
      </c>
      <c r="E1068" s="103">
        <v>367.40314572016376</v>
      </c>
      <c r="F1068">
        <v>43</v>
      </c>
      <c r="G1068" t="s">
        <v>369</v>
      </c>
      <c r="H1068" s="175">
        <v>18037.60375616176</v>
      </c>
      <c r="J1068" s="169"/>
      <c r="AA1068" s="169"/>
      <c r="AF1068" s="170"/>
    </row>
    <row r="1069" spans="2:32" x14ac:dyDescent="0.25">
      <c r="B1069" s="174">
        <v>8933.26</v>
      </c>
      <c r="C1069">
        <v>30</v>
      </c>
      <c r="D1069">
        <v>2800</v>
      </c>
      <c r="E1069" s="103">
        <v>192.28080135397471</v>
      </c>
      <c r="F1069">
        <v>40</v>
      </c>
      <c r="G1069" t="s">
        <v>369</v>
      </c>
      <c r="H1069" s="175">
        <v>7859.6658738393089</v>
      </c>
      <c r="J1069" s="169"/>
      <c r="AA1069" s="169"/>
      <c r="AF1069" s="170"/>
    </row>
    <row r="1070" spans="2:32" x14ac:dyDescent="0.25">
      <c r="B1070" s="174">
        <v>9150.92</v>
      </c>
      <c r="C1070">
        <v>29</v>
      </c>
      <c r="D1070">
        <v>2800</v>
      </c>
      <c r="E1070" s="103">
        <v>206.2987353742366</v>
      </c>
      <c r="F1070">
        <v>41</v>
      </c>
      <c r="G1070" t="s">
        <v>369</v>
      </c>
      <c r="H1070" s="175">
        <v>8168.4218763497511</v>
      </c>
      <c r="J1070" s="169"/>
      <c r="AA1070" s="169"/>
      <c r="AF1070" s="170"/>
    </row>
    <row r="1071" spans="2:32" x14ac:dyDescent="0.25">
      <c r="B1071" s="174">
        <v>11492.4</v>
      </c>
      <c r="C1071">
        <v>36</v>
      </c>
      <c r="D1071">
        <v>1925</v>
      </c>
      <c r="E1071" s="103">
        <v>190.53720651037611</v>
      </c>
      <c r="F1071">
        <v>44</v>
      </c>
      <c r="G1071" t="s">
        <v>373</v>
      </c>
      <c r="H1071" s="175">
        <v>10836.520739174532</v>
      </c>
      <c r="J1071" s="169"/>
      <c r="AA1071" s="169"/>
      <c r="AF1071" s="170"/>
    </row>
    <row r="1072" spans="2:32" x14ac:dyDescent="0.25">
      <c r="B1072" s="174">
        <v>6998</v>
      </c>
      <c r="C1072">
        <v>29</v>
      </c>
      <c r="D1072">
        <v>2800</v>
      </c>
      <c r="E1072" s="103">
        <v>255.51160356560339</v>
      </c>
      <c r="F1072">
        <v>31</v>
      </c>
      <c r="G1072" t="s">
        <v>369</v>
      </c>
      <c r="H1072" s="175">
        <v>6272.2675264392237</v>
      </c>
      <c r="J1072" s="169"/>
      <c r="AA1072" s="169"/>
      <c r="AF1072" s="170"/>
    </row>
    <row r="1073" spans="2:32" x14ac:dyDescent="0.25">
      <c r="B1073" s="174">
        <v>17647.68</v>
      </c>
      <c r="C1073">
        <v>38</v>
      </c>
      <c r="D1073">
        <v>2800</v>
      </c>
      <c r="E1073" s="103">
        <v>289.8365977022612</v>
      </c>
      <c r="F1073">
        <v>42</v>
      </c>
      <c r="G1073" t="s">
        <v>369</v>
      </c>
      <c r="H1073" s="175">
        <v>16611.755908706746</v>
      </c>
      <c r="J1073" s="169"/>
      <c r="AA1073" s="169"/>
      <c r="AF1073" s="170"/>
    </row>
    <row r="1074" spans="2:32" x14ac:dyDescent="0.25">
      <c r="B1074" s="174">
        <v>11039.41</v>
      </c>
      <c r="C1074">
        <v>31</v>
      </c>
      <c r="D1074">
        <v>2800</v>
      </c>
      <c r="E1074" s="103">
        <v>217.75930356694442</v>
      </c>
      <c r="F1074">
        <v>44</v>
      </c>
      <c r="G1074" t="s">
        <v>369</v>
      </c>
      <c r="H1074" s="175">
        <v>9953.7125015694837</v>
      </c>
      <c r="J1074" s="169"/>
      <c r="AA1074" s="169"/>
      <c r="AF1074" s="170"/>
    </row>
    <row r="1075" spans="2:32" x14ac:dyDescent="0.25">
      <c r="B1075" s="174">
        <v>11844.79</v>
      </c>
      <c r="C1075">
        <v>27</v>
      </c>
      <c r="D1075">
        <v>2800</v>
      </c>
      <c r="E1075" s="103">
        <v>193.79603262322601</v>
      </c>
      <c r="F1075">
        <v>48</v>
      </c>
      <c r="G1075" t="s">
        <v>373</v>
      </c>
      <c r="H1075" s="175">
        <v>10950.477150824538</v>
      </c>
      <c r="J1075" s="169"/>
      <c r="AA1075" s="169"/>
      <c r="AF1075" s="170"/>
    </row>
    <row r="1076" spans="2:32" x14ac:dyDescent="0.25">
      <c r="B1076" s="174">
        <v>8956.64</v>
      </c>
      <c r="C1076">
        <v>30</v>
      </c>
      <c r="D1076">
        <v>2800</v>
      </c>
      <c r="E1076" s="103">
        <v>192.28080135397471</v>
      </c>
      <c r="F1076">
        <v>40</v>
      </c>
      <c r="G1076" t="s">
        <v>369</v>
      </c>
      <c r="H1076" s="175">
        <v>7859.6658738393089</v>
      </c>
      <c r="J1076" s="169"/>
      <c r="AA1076" s="169"/>
      <c r="AF1076" s="170"/>
    </row>
    <row r="1077" spans="2:32" x14ac:dyDescent="0.25">
      <c r="B1077" s="174">
        <v>15176.11</v>
      </c>
      <c r="C1077">
        <v>30</v>
      </c>
      <c r="D1077">
        <v>2800</v>
      </c>
      <c r="E1077" s="103">
        <v>425.28992159360422</v>
      </c>
      <c r="F1077">
        <v>40</v>
      </c>
      <c r="G1077" t="s">
        <v>373</v>
      </c>
      <c r="H1077" s="175">
        <v>14744.350302985917</v>
      </c>
      <c r="J1077" s="169"/>
      <c r="AA1077" s="169"/>
      <c r="AF1077" s="170"/>
    </row>
    <row r="1078" spans="2:32" x14ac:dyDescent="0.25">
      <c r="B1078" s="174">
        <v>10568.6</v>
      </c>
      <c r="C1078">
        <v>30</v>
      </c>
      <c r="D1078">
        <v>1925</v>
      </c>
      <c r="E1078" s="103">
        <v>229.8663437363376</v>
      </c>
      <c r="F1078">
        <v>40</v>
      </c>
      <c r="G1078" t="s">
        <v>369</v>
      </c>
      <c r="H1078" s="175">
        <v>9826.6576246896238</v>
      </c>
      <c r="J1078" s="169"/>
      <c r="AA1078" s="169"/>
      <c r="AF1078" s="170"/>
    </row>
    <row r="1079" spans="2:32" x14ac:dyDescent="0.25">
      <c r="B1079" s="174">
        <v>7439.2</v>
      </c>
      <c r="C1079">
        <v>39</v>
      </c>
      <c r="D1079">
        <v>1050</v>
      </c>
      <c r="E1079" s="103">
        <v>128.93332142351892</v>
      </c>
      <c r="F1079">
        <v>36</v>
      </c>
      <c r="G1079" t="s">
        <v>369</v>
      </c>
      <c r="H1079" s="175">
        <v>6588.6358197249601</v>
      </c>
      <c r="J1079" s="169"/>
      <c r="AA1079" s="169"/>
      <c r="AF1079" s="170"/>
    </row>
    <row r="1080" spans="2:32" x14ac:dyDescent="0.25">
      <c r="B1080" s="174">
        <v>23775.439999999999</v>
      </c>
      <c r="C1080">
        <v>43</v>
      </c>
      <c r="D1080">
        <v>2800</v>
      </c>
      <c r="E1080" s="103">
        <v>488.63054595518167</v>
      </c>
      <c r="F1080">
        <v>27</v>
      </c>
      <c r="G1080" t="s">
        <v>369</v>
      </c>
      <c r="H1080" s="175">
        <v>22971.990481550092</v>
      </c>
      <c r="J1080" s="169"/>
      <c r="AA1080" s="169"/>
      <c r="AF1080" s="170"/>
    </row>
    <row r="1081" spans="2:32" x14ac:dyDescent="0.25">
      <c r="B1081" s="174">
        <v>6124.5</v>
      </c>
      <c r="C1081">
        <v>36</v>
      </c>
      <c r="D1081">
        <v>1050</v>
      </c>
      <c r="E1081" s="103">
        <v>117.98115196942697</v>
      </c>
      <c r="F1081">
        <v>44</v>
      </c>
      <c r="G1081" t="s">
        <v>373</v>
      </c>
      <c r="H1081" s="175">
        <v>5619.8074196209973</v>
      </c>
      <c r="J1081" s="169"/>
      <c r="AA1081" s="169"/>
      <c r="AF1081" s="170"/>
    </row>
    <row r="1082" spans="2:32" x14ac:dyDescent="0.25">
      <c r="B1082" s="174">
        <v>24073.13</v>
      </c>
      <c r="C1082">
        <v>37</v>
      </c>
      <c r="D1082">
        <v>2800</v>
      </c>
      <c r="E1082" s="103">
        <v>246.92907483093137</v>
      </c>
      <c r="F1082">
        <v>38</v>
      </c>
      <c r="G1082" t="s">
        <v>369</v>
      </c>
      <c r="H1082" s="175">
        <v>23059.132855930162</v>
      </c>
      <c r="J1082" s="169"/>
      <c r="AA1082" s="169"/>
      <c r="AF1082" s="170"/>
    </row>
    <row r="1083" spans="2:32" x14ac:dyDescent="0.25">
      <c r="B1083" s="174">
        <v>10349.82</v>
      </c>
      <c r="C1083">
        <v>32</v>
      </c>
      <c r="D1083">
        <v>2800</v>
      </c>
      <c r="E1083" s="103">
        <v>226.09424352010078</v>
      </c>
      <c r="F1083">
        <v>33</v>
      </c>
      <c r="G1083" t="s">
        <v>369</v>
      </c>
      <c r="H1083" s="175">
        <v>9496.4961400088741</v>
      </c>
      <c r="J1083" s="169"/>
      <c r="AA1083" s="169"/>
      <c r="AF1083" s="170"/>
    </row>
    <row r="1084" spans="2:32" x14ac:dyDescent="0.25">
      <c r="B1084" s="174">
        <v>9176.8799999999992</v>
      </c>
      <c r="C1084">
        <v>29</v>
      </c>
      <c r="D1084">
        <v>2800</v>
      </c>
      <c r="E1084" s="103">
        <v>206.2987353742366</v>
      </c>
      <c r="F1084">
        <v>41</v>
      </c>
      <c r="G1084" t="s">
        <v>369</v>
      </c>
      <c r="H1084" s="175">
        <v>8168.4218763497511</v>
      </c>
      <c r="J1084" s="169"/>
      <c r="AA1084" s="169"/>
      <c r="AF1084" s="170"/>
    </row>
    <row r="1085" spans="2:32" x14ac:dyDescent="0.25">
      <c r="B1085" s="174">
        <v>9062.98</v>
      </c>
      <c r="C1085">
        <v>35</v>
      </c>
      <c r="D1085">
        <v>1050</v>
      </c>
      <c r="E1085" s="103">
        <v>154.85997868581006</v>
      </c>
      <c r="F1085">
        <v>45</v>
      </c>
      <c r="G1085" t="s">
        <v>369</v>
      </c>
      <c r="H1085" s="175">
        <v>8274.4994734626998</v>
      </c>
      <c r="J1085" s="169"/>
      <c r="AA1085" s="169"/>
      <c r="AF1085" s="170"/>
    </row>
    <row r="1086" spans="2:32" x14ac:dyDescent="0.25">
      <c r="B1086" s="185">
        <v>11609.57</v>
      </c>
      <c r="C1086" s="177">
        <v>42</v>
      </c>
      <c r="D1086" s="177">
        <v>1925</v>
      </c>
      <c r="E1086" s="186">
        <v>424.37026148933035</v>
      </c>
      <c r="F1086" s="177">
        <v>33</v>
      </c>
      <c r="G1086" s="177" t="s">
        <v>369</v>
      </c>
      <c r="H1086" s="187">
        <v>10837.716403297743</v>
      </c>
      <c r="J1086" s="176"/>
      <c r="K1086" s="177"/>
      <c r="L1086" s="177"/>
      <c r="M1086" s="177"/>
      <c r="N1086" s="177"/>
      <c r="O1086" s="177"/>
      <c r="P1086" s="177"/>
      <c r="Q1086" s="177"/>
      <c r="R1086" s="177"/>
      <c r="S1086" s="177"/>
      <c r="T1086" s="177"/>
      <c r="U1086" s="177"/>
      <c r="V1086" s="177"/>
      <c r="W1086" s="177"/>
      <c r="X1086" s="177"/>
      <c r="Y1086" s="177"/>
      <c r="Z1086" s="177"/>
      <c r="AA1086" s="176"/>
      <c r="AB1086" s="177"/>
      <c r="AC1086" s="177"/>
      <c r="AD1086" s="177"/>
      <c r="AE1086" s="177"/>
      <c r="AF1086" s="178"/>
    </row>
  </sheetData>
  <mergeCells count="3">
    <mergeCell ref="AA22:AF23"/>
    <mergeCell ref="W24:Y27"/>
    <mergeCell ref="W30:Y33"/>
  </mergeCells>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F0FD27-48A9-46A3-B682-3B5E97FB61C5}">
  <dimension ref="B1:AF1086"/>
  <sheetViews>
    <sheetView topLeftCell="H1" workbookViewId="0">
      <selection activeCell="D28" sqref="D28"/>
    </sheetView>
  </sheetViews>
  <sheetFormatPr defaultColWidth="9.21875" defaultRowHeight="13.2" x14ac:dyDescent="0.25"/>
  <cols>
    <col min="1" max="1" width="9.21875" style="188"/>
    <col min="2" max="2" width="14" style="188" bestFit="1" customWidth="1"/>
    <col min="3" max="3" width="12.77734375" style="188" bestFit="1" customWidth="1"/>
    <col min="4" max="4" width="20.77734375" style="188" bestFit="1" customWidth="1"/>
    <col min="5" max="5" width="12.21875" style="188" bestFit="1" customWidth="1"/>
    <col min="6" max="6" width="16.77734375" style="188" bestFit="1" customWidth="1"/>
    <col min="7" max="7" width="8.21875" style="188" bestFit="1" customWidth="1"/>
    <col min="8" max="8" width="12.21875" style="188" bestFit="1" customWidth="1"/>
    <col min="9" max="13" width="9.21875" style="188"/>
    <col min="14" max="14" width="10.44140625" style="188" customWidth="1"/>
    <col min="15" max="18" width="9.21875" style="188"/>
    <col min="19" max="19" width="12.21875" style="188" bestFit="1" customWidth="1"/>
    <col min="20" max="20" width="13" style="188" bestFit="1" customWidth="1"/>
    <col min="21" max="22" width="13.21875" style="188" bestFit="1" customWidth="1"/>
    <col min="23" max="23" width="11.21875" style="188" bestFit="1" customWidth="1"/>
    <col min="24" max="24" width="12.21875" style="188" bestFit="1" customWidth="1"/>
    <col min="25" max="16384" width="9.21875" style="188"/>
  </cols>
  <sheetData>
    <row r="1" spans="2:30" ht="14.4" x14ac:dyDescent="0.3">
      <c r="N1" s="87" t="str">
        <f>HYPERLINK("#'Navigation'!A1","Navigation")</f>
        <v>Navigation</v>
      </c>
    </row>
    <row r="2" spans="2:30" ht="15.6" x14ac:dyDescent="0.3">
      <c r="B2" s="78" t="s">
        <v>375</v>
      </c>
      <c r="C2" s="189"/>
      <c r="D2" s="189"/>
      <c r="E2" s="189"/>
      <c r="F2" s="189"/>
      <c r="G2" s="189"/>
      <c r="H2" s="189"/>
      <c r="I2" s="189"/>
      <c r="J2" s="189"/>
      <c r="K2" s="189"/>
      <c r="L2" s="189"/>
      <c r="M2" s="189"/>
      <c r="N2" s="189"/>
      <c r="O2" s="189"/>
      <c r="P2" s="189"/>
    </row>
    <row r="3" spans="2:30" ht="14.4" x14ac:dyDescent="0.3">
      <c r="B3" s="190"/>
      <c r="C3" s="190"/>
      <c r="D3" s="190"/>
      <c r="E3" s="190"/>
      <c r="F3" s="190"/>
      <c r="G3" s="190"/>
      <c r="H3" s="190"/>
      <c r="I3" s="190"/>
      <c r="J3" s="190"/>
      <c r="K3" s="190"/>
      <c r="L3" s="190"/>
      <c r="M3" s="190"/>
      <c r="N3" s="190"/>
      <c r="O3" s="190"/>
      <c r="P3" s="189"/>
    </row>
    <row r="4" spans="2:30" ht="14.4" x14ac:dyDescent="0.3">
      <c r="B4" s="191" t="s">
        <v>336</v>
      </c>
      <c r="C4" s="192"/>
      <c r="D4" s="192"/>
      <c r="E4" s="192"/>
      <c r="F4" s="192"/>
      <c r="G4" s="192"/>
      <c r="H4" s="192"/>
      <c r="I4" s="192"/>
      <c r="J4" s="192"/>
      <c r="K4" s="192"/>
      <c r="L4" s="192"/>
      <c r="M4" s="192"/>
      <c r="N4" s="192"/>
      <c r="O4" s="193"/>
      <c r="P4" s="189"/>
      <c r="R4" s="194" t="s">
        <v>337</v>
      </c>
    </row>
    <row r="5" spans="2:30" ht="14.4" x14ac:dyDescent="0.3">
      <c r="B5" s="195"/>
      <c r="C5" s="196"/>
      <c r="D5" s="196"/>
      <c r="E5" s="196"/>
      <c r="F5" s="196"/>
      <c r="G5" s="196"/>
      <c r="H5" s="196"/>
      <c r="I5" s="196"/>
      <c r="J5" s="196"/>
      <c r="K5" s="196"/>
      <c r="L5" s="196"/>
      <c r="M5" s="196"/>
      <c r="N5" s="196"/>
      <c r="O5" s="197"/>
      <c r="P5" s="189"/>
      <c r="R5" s="198" t="s">
        <v>338</v>
      </c>
      <c r="S5" s="199"/>
      <c r="T5" s="199"/>
      <c r="U5" s="199"/>
      <c r="V5" s="199"/>
      <c r="W5" s="199"/>
      <c r="X5" s="199"/>
      <c r="Y5" s="200"/>
    </row>
    <row r="6" spans="2:30" ht="15.6" x14ac:dyDescent="0.3">
      <c r="B6" s="201"/>
      <c r="C6" s="202"/>
      <c r="D6" s="203"/>
      <c r="E6" s="203"/>
      <c r="F6" s="203"/>
      <c r="G6" s="203"/>
      <c r="H6" s="203"/>
      <c r="I6" s="203"/>
      <c r="J6" s="203"/>
      <c r="K6" s="203"/>
      <c r="L6" s="203"/>
      <c r="M6" s="203"/>
      <c r="N6" s="203"/>
      <c r="O6" s="204"/>
      <c r="P6" s="205"/>
      <c r="R6" s="206" t="s">
        <v>339</v>
      </c>
      <c r="S6" s="207"/>
      <c r="T6" s="207"/>
      <c r="U6" s="207"/>
      <c r="V6" s="207"/>
      <c r="W6" s="207"/>
      <c r="X6" s="207"/>
      <c r="Y6" s="208"/>
    </row>
    <row r="7" spans="2:30" ht="15.6" x14ac:dyDescent="0.3">
      <c r="B7" s="201"/>
      <c r="C7" s="202"/>
      <c r="D7" s="203"/>
      <c r="E7" s="203"/>
      <c r="F7" s="203"/>
      <c r="G7" s="203"/>
      <c r="H7" s="203"/>
      <c r="I7" s="203"/>
      <c r="J7" s="203"/>
      <c r="K7" s="203"/>
      <c r="L7" s="203"/>
      <c r="M7" s="203"/>
      <c r="N7" s="203"/>
      <c r="O7" s="204"/>
      <c r="P7" s="205"/>
      <c r="R7" s="206" t="s">
        <v>340</v>
      </c>
      <c r="S7" s="207"/>
      <c r="T7" s="207"/>
      <c r="U7" s="207"/>
      <c r="V7" s="207"/>
      <c r="W7" s="207"/>
      <c r="X7" s="207"/>
      <c r="Y7" s="208"/>
    </row>
    <row r="8" spans="2:30" ht="15.6" x14ac:dyDescent="0.3">
      <c r="B8" s="201"/>
      <c r="C8" s="202"/>
      <c r="D8" s="203"/>
      <c r="E8" s="203"/>
      <c r="F8" s="203"/>
      <c r="G8" s="203"/>
      <c r="H8" s="203"/>
      <c r="I8" s="203"/>
      <c r="J8" s="203"/>
      <c r="K8" s="203"/>
      <c r="L8" s="203"/>
      <c r="M8" s="203"/>
      <c r="N8" s="203"/>
      <c r="O8" s="204"/>
      <c r="P8" s="205"/>
      <c r="R8" s="206" t="s">
        <v>341</v>
      </c>
      <c r="S8" s="207"/>
      <c r="T8" s="207"/>
      <c r="U8" s="207"/>
      <c r="V8" s="207"/>
      <c r="W8" s="207"/>
      <c r="X8" s="207"/>
      <c r="Y8" s="208"/>
    </row>
    <row r="9" spans="2:30" ht="15.6" x14ac:dyDescent="0.3">
      <c r="B9" s="209" t="s">
        <v>342</v>
      </c>
      <c r="C9" s="210"/>
      <c r="D9" s="203"/>
      <c r="E9" s="203"/>
      <c r="F9" s="203"/>
      <c r="G9" s="203"/>
      <c r="H9" s="203"/>
      <c r="I9" s="203"/>
      <c r="J9" s="203"/>
      <c r="K9" s="203"/>
      <c r="L9" s="203"/>
      <c r="M9" s="203"/>
      <c r="N9" s="203"/>
      <c r="O9" s="204"/>
      <c r="P9" s="205"/>
      <c r="R9" s="211" t="s">
        <v>343</v>
      </c>
      <c r="S9" s="212"/>
      <c r="T9" s="212"/>
      <c r="U9" s="212"/>
      <c r="V9" s="212"/>
      <c r="W9" s="212"/>
      <c r="X9" s="212"/>
      <c r="Y9" s="213"/>
    </row>
    <row r="10" spans="2:30" ht="15.6" x14ac:dyDescent="0.3">
      <c r="B10" s="201"/>
      <c r="C10" s="202"/>
      <c r="D10" s="203"/>
      <c r="E10" s="203"/>
      <c r="F10" s="203"/>
      <c r="G10" s="203"/>
      <c r="H10" s="203"/>
      <c r="I10" s="203"/>
      <c r="J10" s="203"/>
      <c r="K10" s="203"/>
      <c r="L10" s="203"/>
      <c r="M10" s="203"/>
      <c r="N10" s="203"/>
      <c r="O10" s="204"/>
      <c r="P10" s="205"/>
    </row>
    <row r="11" spans="2:30" ht="15.6" x14ac:dyDescent="0.3">
      <c r="B11" s="209" t="s">
        <v>344</v>
      </c>
      <c r="C11" s="203"/>
      <c r="D11" s="203"/>
      <c r="E11" s="203"/>
      <c r="F11" s="203"/>
      <c r="G11" s="203"/>
      <c r="H11" s="203"/>
      <c r="I11" s="203"/>
      <c r="J11" s="203"/>
      <c r="K11" s="203"/>
      <c r="L11" s="203"/>
      <c r="M11" s="203"/>
      <c r="N11" s="203"/>
      <c r="O11" s="204"/>
      <c r="P11" s="205"/>
    </row>
    <row r="12" spans="2:30" ht="14.4" x14ac:dyDescent="0.3">
      <c r="B12" s="214"/>
      <c r="C12" s="196"/>
      <c r="D12" s="196"/>
      <c r="E12" s="196"/>
      <c r="F12" s="196"/>
      <c r="G12" s="196"/>
      <c r="H12" s="196"/>
      <c r="I12" s="196"/>
      <c r="J12" s="196"/>
      <c r="K12" s="196"/>
      <c r="L12" s="196"/>
      <c r="M12" s="196"/>
      <c r="N12" s="196"/>
      <c r="O12" s="197"/>
      <c r="P12" s="189"/>
      <c r="R12" s="194"/>
      <c r="S12" s="215"/>
    </row>
    <row r="13" spans="2:30" ht="14.4" x14ac:dyDescent="0.3">
      <c r="B13" s="216" t="s">
        <v>345</v>
      </c>
      <c r="C13" s="217" t="s">
        <v>346</v>
      </c>
      <c r="D13" s="196"/>
      <c r="E13" s="196"/>
      <c r="F13" s="196"/>
      <c r="G13" s="196"/>
      <c r="H13" s="196"/>
      <c r="I13" s="196"/>
      <c r="J13" s="196"/>
      <c r="K13" s="196"/>
      <c r="L13" s="196"/>
      <c r="M13" s="196"/>
      <c r="N13" s="196"/>
      <c r="O13" s="197"/>
      <c r="P13" s="189"/>
      <c r="S13" s="215"/>
    </row>
    <row r="14" spans="2:30" ht="14.4" x14ac:dyDescent="0.3">
      <c r="B14" s="218"/>
      <c r="C14" s="219"/>
      <c r="D14" s="219"/>
      <c r="E14" s="219"/>
      <c r="F14" s="219"/>
      <c r="G14" s="219"/>
      <c r="H14" s="219"/>
      <c r="I14" s="219"/>
      <c r="J14" s="219"/>
      <c r="K14" s="219"/>
      <c r="L14" s="219"/>
      <c r="M14" s="219"/>
      <c r="N14" s="219"/>
      <c r="O14" s="220"/>
      <c r="P14" s="189"/>
      <c r="S14" s="215"/>
    </row>
    <row r="15" spans="2:30" ht="14.4" x14ac:dyDescent="0.3">
      <c r="B15" s="221"/>
      <c r="C15" s="222"/>
      <c r="D15" s="222"/>
      <c r="E15" s="222"/>
      <c r="F15" s="222"/>
      <c r="G15" s="222"/>
      <c r="H15" s="222"/>
      <c r="I15" s="222"/>
      <c r="J15" s="222"/>
      <c r="K15" s="222"/>
      <c r="L15" s="222"/>
      <c r="M15" s="222"/>
      <c r="N15" s="222"/>
      <c r="O15" s="222"/>
      <c r="P15" s="222"/>
      <c r="S15" s="215"/>
    </row>
    <row r="16" spans="2:30" ht="15.6" x14ac:dyDescent="0.3">
      <c r="B16" s="191" t="s">
        <v>347</v>
      </c>
      <c r="C16" s="192"/>
      <c r="D16" s="192"/>
      <c r="E16" s="192"/>
      <c r="F16" s="192"/>
      <c r="G16" s="192"/>
      <c r="H16" s="192"/>
      <c r="I16" s="192"/>
      <c r="J16" s="192"/>
      <c r="K16" s="192"/>
      <c r="L16" s="192"/>
      <c r="M16" s="192"/>
      <c r="N16" s="192"/>
      <c r="O16" s="193"/>
      <c r="P16" s="189"/>
      <c r="Q16" s="223"/>
      <c r="R16" s="223"/>
      <c r="S16" s="223"/>
      <c r="T16" s="223"/>
      <c r="U16" s="223"/>
      <c r="V16" s="223"/>
      <c r="W16" s="223"/>
      <c r="X16" s="223"/>
      <c r="Y16" s="223"/>
      <c r="Z16" s="223"/>
      <c r="AA16" s="223"/>
      <c r="AB16" s="223"/>
      <c r="AC16" s="223"/>
      <c r="AD16" s="223"/>
    </row>
    <row r="17" spans="2:32" ht="15.6" x14ac:dyDescent="0.3">
      <c r="B17" s="209" t="s">
        <v>348</v>
      </c>
      <c r="C17" s="224" t="s">
        <v>349</v>
      </c>
      <c r="D17" s="225">
        <f>S44</f>
        <v>1.262962247395123</v>
      </c>
      <c r="E17" s="196"/>
      <c r="F17" s="196"/>
      <c r="G17" s="196"/>
      <c r="H17" s="196"/>
      <c r="I17" s="196"/>
      <c r="J17" s="196"/>
      <c r="K17" s="196"/>
      <c r="L17" s="196"/>
      <c r="M17" s="196"/>
      <c r="N17" s="196"/>
      <c r="O17" s="197"/>
      <c r="P17" s="189"/>
      <c r="Q17" s="223"/>
      <c r="R17" s="223"/>
      <c r="S17" s="223"/>
      <c r="T17" s="223"/>
      <c r="U17" s="223"/>
      <c r="V17" s="223"/>
      <c r="W17" s="223"/>
      <c r="X17" s="223"/>
      <c r="Y17" s="223"/>
      <c r="Z17" s="223"/>
      <c r="AA17" s="223"/>
      <c r="AB17" s="223"/>
      <c r="AC17" s="223"/>
      <c r="AD17" s="223"/>
    </row>
    <row r="18" spans="2:32" ht="15.6" x14ac:dyDescent="0.3">
      <c r="B18" s="195"/>
      <c r="C18" s="224" t="s">
        <v>350</v>
      </c>
      <c r="D18" s="226">
        <f>S45</f>
        <v>0.31604883726280875</v>
      </c>
      <c r="E18" s="196"/>
      <c r="F18" s="196"/>
      <c r="G18" s="196"/>
      <c r="H18" s="196"/>
      <c r="I18" s="196"/>
      <c r="J18" s="196"/>
      <c r="K18" s="196"/>
      <c r="L18" s="196"/>
      <c r="M18" s="196"/>
      <c r="N18" s="196"/>
      <c r="O18" s="197"/>
      <c r="P18" s="189"/>
      <c r="Q18" s="223"/>
      <c r="R18" s="223"/>
      <c r="S18" s="223"/>
      <c r="T18" s="223"/>
      <c r="U18" s="223"/>
      <c r="V18" s="223"/>
      <c r="W18" s="223"/>
      <c r="X18" s="223"/>
      <c r="Y18" s="223"/>
      <c r="Z18" s="223"/>
      <c r="AA18" s="223"/>
      <c r="AB18" s="223"/>
      <c r="AC18" s="223"/>
      <c r="AD18" s="223"/>
    </row>
    <row r="19" spans="2:32" ht="15.6" x14ac:dyDescent="0.3">
      <c r="B19" s="195"/>
      <c r="C19" s="224" t="s">
        <v>351</v>
      </c>
      <c r="D19" s="226">
        <f>S46</f>
        <v>0.57341305320369429</v>
      </c>
      <c r="E19" s="196"/>
      <c r="F19" s="196"/>
      <c r="G19" s="196"/>
      <c r="H19" s="196"/>
      <c r="I19" s="196"/>
      <c r="J19" s="196"/>
      <c r="K19" s="196"/>
      <c r="L19" s="196"/>
      <c r="M19" s="196"/>
      <c r="N19" s="196"/>
      <c r="O19" s="197"/>
      <c r="P19" s="189"/>
      <c r="Q19" s="223"/>
      <c r="R19" s="223"/>
      <c r="S19" s="223"/>
      <c r="T19" s="223"/>
      <c r="U19" s="223"/>
      <c r="V19" s="223"/>
      <c r="W19" s="223"/>
      <c r="X19" s="223"/>
      <c r="Y19" s="223"/>
      <c r="Z19" s="223"/>
      <c r="AA19" s="223"/>
      <c r="AB19" s="223"/>
      <c r="AC19" s="223"/>
      <c r="AD19" s="223"/>
    </row>
    <row r="20" spans="2:32" ht="15.6" x14ac:dyDescent="0.3">
      <c r="B20" s="227"/>
      <c r="C20" s="228" t="s">
        <v>352</v>
      </c>
      <c r="D20" s="229">
        <f>S47</f>
        <v>0.99985418663031567</v>
      </c>
      <c r="E20" s="219"/>
      <c r="F20" s="219"/>
      <c r="G20" s="219"/>
      <c r="H20" s="219"/>
      <c r="I20" s="219"/>
      <c r="J20" s="219"/>
      <c r="K20" s="219"/>
      <c r="L20" s="219"/>
      <c r="M20" s="219"/>
      <c r="N20" s="219"/>
      <c r="O20" s="220"/>
      <c r="P20" s="189"/>
      <c r="Q20" s="223"/>
      <c r="R20" s="223"/>
      <c r="S20" s="223"/>
      <c r="T20" s="223"/>
      <c r="U20" s="223"/>
      <c r="V20" s="223"/>
      <c r="W20" s="223"/>
      <c r="X20" s="223"/>
      <c r="Y20" s="223"/>
      <c r="Z20" s="223"/>
      <c r="AA20" s="223"/>
      <c r="AB20" s="223"/>
      <c r="AC20" s="223"/>
      <c r="AD20" s="223"/>
    </row>
    <row r="22" spans="2:32" ht="14.4" x14ac:dyDescent="0.3">
      <c r="B22" s="230" t="s">
        <v>353</v>
      </c>
      <c r="C22" s="231"/>
      <c r="D22" s="231"/>
      <c r="E22" s="231"/>
      <c r="F22" s="231"/>
      <c r="G22" s="231"/>
      <c r="H22" s="232"/>
      <c r="J22" s="233" t="s">
        <v>354</v>
      </c>
      <c r="K22" s="234"/>
      <c r="L22" s="231"/>
      <c r="M22" s="231"/>
      <c r="N22" s="231"/>
      <c r="O22" s="231"/>
      <c r="P22" s="231"/>
      <c r="Q22" s="231"/>
      <c r="R22" s="231"/>
      <c r="S22" s="231"/>
      <c r="T22" s="231"/>
      <c r="U22" s="231"/>
      <c r="V22" s="231"/>
      <c r="W22" s="231"/>
      <c r="X22" s="231"/>
      <c r="Y22" s="231"/>
      <c r="Z22" s="231"/>
      <c r="AA22" s="272" t="s">
        <v>355</v>
      </c>
      <c r="AB22" s="273"/>
      <c r="AC22" s="273"/>
      <c r="AD22" s="273"/>
      <c r="AE22" s="273"/>
      <c r="AF22" s="274"/>
    </row>
    <row r="23" spans="2:32" x14ac:dyDescent="0.25">
      <c r="B23" s="235"/>
      <c r="H23" s="236"/>
      <c r="J23" s="235"/>
      <c r="AA23" s="275"/>
      <c r="AB23" s="276"/>
      <c r="AC23" s="276"/>
      <c r="AD23" s="276"/>
      <c r="AE23" s="276"/>
      <c r="AF23" s="277"/>
    </row>
    <row r="24" spans="2:32" ht="14.4" x14ac:dyDescent="0.3">
      <c r="B24" s="237" t="s">
        <v>356</v>
      </c>
      <c r="C24" s="194" t="s">
        <v>357</v>
      </c>
      <c r="D24" s="194" t="s">
        <v>358</v>
      </c>
      <c r="E24" s="194" t="s">
        <v>359</v>
      </c>
      <c r="F24" s="194" t="s">
        <v>360</v>
      </c>
      <c r="G24" s="194" t="s">
        <v>361</v>
      </c>
      <c r="H24" s="238" t="s">
        <v>362</v>
      </c>
      <c r="J24" s="235"/>
      <c r="K24" s="194" t="s">
        <v>363</v>
      </c>
      <c r="L24" s="194" t="s">
        <v>364</v>
      </c>
      <c r="M24" s="194" t="s">
        <v>365</v>
      </c>
      <c r="N24" s="194" t="s">
        <v>366</v>
      </c>
      <c r="R24" s="194" t="s">
        <v>367</v>
      </c>
      <c r="S24" s="239">
        <f>SUMPRODUCT($K$25:$K$1086,K$25:K$1086)</f>
        <v>227196498.04473403</v>
      </c>
      <c r="T24" s="231">
        <f>SUMPRODUCT($K$25:$K$1086,L$25:L$1086)</f>
        <v>342779578.84225804</v>
      </c>
      <c r="U24" s="231">
        <f>SUMPRODUCT($K$25:$K$1086,M$25:M$1086)</f>
        <v>30814667.807409845</v>
      </c>
      <c r="V24" s="232">
        <f>SUMPRODUCT($K$25:$K$1086,N$25:N$1086)</f>
        <v>4307378353.1631117</v>
      </c>
      <c r="W24" s="278" t="s">
        <v>368</v>
      </c>
      <c r="X24" s="279"/>
      <c r="Y24" s="279"/>
      <c r="AA24" s="235"/>
      <c r="AF24" s="236"/>
    </row>
    <row r="25" spans="2:32" x14ac:dyDescent="0.25">
      <c r="B25" s="240">
        <v>330.87</v>
      </c>
      <c r="C25" s="188">
        <v>25</v>
      </c>
      <c r="D25" s="188">
        <v>175</v>
      </c>
      <c r="E25" s="241">
        <v>20.477847379094499</v>
      </c>
      <c r="F25" s="188">
        <v>10</v>
      </c>
      <c r="G25" s="188" t="s">
        <v>369</v>
      </c>
      <c r="H25" s="242">
        <v>26.167432244657846</v>
      </c>
      <c r="J25" s="235"/>
      <c r="K25" s="188">
        <f t="shared" ref="K25:K88" si="0">D25*F25/E25</f>
        <v>85.458201128432407</v>
      </c>
      <c r="L25" s="188">
        <f t="shared" ref="L25:L88" si="1">IF(G25="F",0,C25^2)</f>
        <v>625</v>
      </c>
      <c r="M25" s="188">
        <f t="shared" ref="M25:M88" si="2">C25*D25/1000</f>
        <v>4.375</v>
      </c>
      <c r="N25" s="241">
        <f t="shared" ref="N25:N88" si="3">H25</f>
        <v>26.167432244657846</v>
      </c>
      <c r="S25" s="235">
        <f>SUMPRODUCT($L$25:$L$1086,K$25:K$1086)</f>
        <v>342779578.84225804</v>
      </c>
      <c r="T25" s="188">
        <f>SUMPRODUCT($L$25:$L$1086,L$25:L$1086)</f>
        <v>1481297576</v>
      </c>
      <c r="U25" s="188">
        <f>SUMPRODUCT($L$25:$L$1086,M$25:M$1086)</f>
        <v>84110554.726771191</v>
      </c>
      <c r="V25" s="236">
        <f>SUMPRODUCT($L$25:$L$1086,N$25:N$1086)</f>
        <v>17325604220.549908</v>
      </c>
      <c r="W25" s="278"/>
      <c r="X25" s="279"/>
      <c r="Y25" s="279"/>
      <c r="AA25" s="235"/>
      <c r="AF25" s="236"/>
    </row>
    <row r="26" spans="2:32" x14ac:dyDescent="0.25">
      <c r="B26" s="240">
        <v>8397.17</v>
      </c>
      <c r="C26" s="188">
        <v>35</v>
      </c>
      <c r="D26" s="188">
        <v>1050</v>
      </c>
      <c r="E26" s="241">
        <v>154.85997868581006</v>
      </c>
      <c r="F26" s="188">
        <v>40</v>
      </c>
      <c r="G26" s="188" t="s">
        <v>369</v>
      </c>
      <c r="H26" s="242">
        <v>7623.039590652148</v>
      </c>
      <c r="J26" s="235"/>
      <c r="K26" s="188">
        <f t="shared" si="0"/>
        <v>271.21274558104074</v>
      </c>
      <c r="L26" s="188">
        <f t="shared" si="1"/>
        <v>1225</v>
      </c>
      <c r="M26" s="188">
        <f t="shared" si="2"/>
        <v>36.75</v>
      </c>
      <c r="N26" s="241">
        <f t="shared" si="3"/>
        <v>7623.039590652148</v>
      </c>
      <c r="S26" s="235">
        <f>SUMPRODUCT($M$25:$M$1086,K$25:K$1086)</f>
        <v>30814667.807409845</v>
      </c>
      <c r="T26" s="188">
        <f>SUMPRODUCT($M$25:$M$1086,L$25:L$1086)</f>
        <v>84110554.726771191</v>
      </c>
      <c r="U26" s="188">
        <f>SUMPRODUCT($M$25:$M$1086,M$25:M$1086)</f>
        <v>11377147.211680898</v>
      </c>
      <c r="V26" s="236">
        <f>SUMPRODUCT($M$25:$M$1086,N$25:N$1086)</f>
        <v>2331425692.0299411</v>
      </c>
      <c r="W26" s="278"/>
      <c r="X26" s="279"/>
      <c r="Y26" s="279"/>
      <c r="AA26" s="235"/>
      <c r="AF26" s="236"/>
    </row>
    <row r="27" spans="2:32" x14ac:dyDescent="0.25">
      <c r="B27" s="240">
        <v>367.93</v>
      </c>
      <c r="C27" s="188">
        <v>25</v>
      </c>
      <c r="D27" s="188">
        <v>175</v>
      </c>
      <c r="E27" s="241">
        <v>20.477847379094499</v>
      </c>
      <c r="F27" s="188">
        <v>10</v>
      </c>
      <c r="G27" s="188" t="s">
        <v>369</v>
      </c>
      <c r="H27" s="242">
        <v>26.167432244657846</v>
      </c>
      <c r="J27" s="235"/>
      <c r="K27" s="188">
        <f t="shared" si="0"/>
        <v>85.458201128432407</v>
      </c>
      <c r="L27" s="188">
        <f t="shared" si="1"/>
        <v>625</v>
      </c>
      <c r="M27" s="188">
        <f t="shared" si="2"/>
        <v>4.375</v>
      </c>
      <c r="N27" s="241">
        <f t="shared" si="3"/>
        <v>26.167432244657846</v>
      </c>
      <c r="S27" s="243">
        <f>SUMPRODUCT($N$25:$N$1086,K$25:K$1086)</f>
        <v>4307378353.1631117</v>
      </c>
      <c r="T27" s="244">
        <f>SUMPRODUCT($N$25:$N$1086,L$25:L$1086)</f>
        <v>17325604220.549908</v>
      </c>
      <c r="U27" s="244">
        <f>SUMPRODUCT($N$25:$N$1086,M$25:M$1086)</f>
        <v>2331425692.0299411</v>
      </c>
      <c r="V27" s="245">
        <f>SUMPRODUCT($N$25:$N$1086,N$25:N$1086)</f>
        <v>644856928603.83411</v>
      </c>
      <c r="W27" s="278"/>
      <c r="X27" s="279"/>
      <c r="Y27" s="279"/>
      <c r="AA27" s="235"/>
      <c r="AF27" s="236"/>
    </row>
    <row r="28" spans="2:32" x14ac:dyDescent="0.25">
      <c r="B28" s="240">
        <v>1774.71</v>
      </c>
      <c r="C28" s="188">
        <v>35</v>
      </c>
      <c r="D28" s="188">
        <v>1050</v>
      </c>
      <c r="E28" s="241">
        <v>98.069015736285834</v>
      </c>
      <c r="F28" s="188">
        <v>10</v>
      </c>
      <c r="G28" s="188" t="s">
        <v>369</v>
      </c>
      <c r="H28" s="242">
        <v>1238.4673538659918</v>
      </c>
      <c r="J28" s="235"/>
      <c r="K28" s="188">
        <f t="shared" si="0"/>
        <v>107.0674557215421</v>
      </c>
      <c r="L28" s="188">
        <f t="shared" si="1"/>
        <v>1225</v>
      </c>
      <c r="M28" s="188">
        <f t="shared" si="2"/>
        <v>36.75</v>
      </c>
      <c r="N28" s="241">
        <f t="shared" si="3"/>
        <v>1238.4673538659918</v>
      </c>
      <c r="AA28" s="235"/>
      <c r="AF28" s="236"/>
    </row>
    <row r="29" spans="2:32" x14ac:dyDescent="0.25">
      <c r="B29" s="240">
        <v>4536.91</v>
      </c>
      <c r="C29" s="188">
        <v>33</v>
      </c>
      <c r="D29" s="188">
        <v>1050</v>
      </c>
      <c r="E29" s="241">
        <v>88.301619277771181</v>
      </c>
      <c r="F29" s="188">
        <v>40</v>
      </c>
      <c r="G29" s="188" t="s">
        <v>369</v>
      </c>
      <c r="H29" s="242">
        <v>3616.5204897517233</v>
      </c>
      <c r="J29" s="235"/>
      <c r="K29" s="188">
        <f t="shared" si="0"/>
        <v>475.64246662204721</v>
      </c>
      <c r="L29" s="188">
        <f t="shared" si="1"/>
        <v>1089</v>
      </c>
      <c r="M29" s="188">
        <f t="shared" si="2"/>
        <v>34.65</v>
      </c>
      <c r="N29" s="241">
        <f t="shared" si="3"/>
        <v>3616.5204897517233</v>
      </c>
      <c r="AA29" s="235"/>
      <c r="AF29" s="236"/>
    </row>
    <row r="30" spans="2:32" ht="14.4" x14ac:dyDescent="0.3">
      <c r="B30" s="240">
        <v>3784.06</v>
      </c>
      <c r="C30" s="188">
        <v>32</v>
      </c>
      <c r="D30" s="188">
        <v>1050</v>
      </c>
      <c r="E30" s="241">
        <v>77.077887739678758</v>
      </c>
      <c r="F30" s="188">
        <v>40</v>
      </c>
      <c r="G30" s="188" t="s">
        <v>369</v>
      </c>
      <c r="H30" s="242">
        <v>2773.3269170158824</v>
      </c>
      <c r="J30" s="235"/>
      <c r="K30" s="188">
        <f t="shared" si="0"/>
        <v>544.90335985658976</v>
      </c>
      <c r="L30" s="188">
        <f t="shared" si="1"/>
        <v>1024</v>
      </c>
      <c r="M30" s="188">
        <f t="shared" si="2"/>
        <v>33.6</v>
      </c>
      <c r="N30" s="241">
        <f t="shared" si="3"/>
        <v>2773.3269170158824</v>
      </c>
      <c r="R30" s="194" t="s">
        <v>370</v>
      </c>
      <c r="S30" s="246">
        <f t="array" ref="S30:V33">MINVERSE(S24:V27)</f>
        <v>9.6194806365106961E-9</v>
      </c>
      <c r="T30" s="246">
        <v>-1.2988703913572714E-9</v>
      </c>
      <c r="U30" s="246">
        <v>-4.0273353940401345E-8</v>
      </c>
      <c r="V30" s="246">
        <v>1.1624796203281465E-10</v>
      </c>
      <c r="W30" s="278" t="s">
        <v>371</v>
      </c>
      <c r="X30" s="279"/>
      <c r="Y30" s="279"/>
      <c r="AA30" s="235"/>
      <c r="AF30" s="236"/>
    </row>
    <row r="31" spans="2:32" x14ac:dyDescent="0.25">
      <c r="B31" s="240">
        <v>5879.24</v>
      </c>
      <c r="C31" s="188">
        <v>39</v>
      </c>
      <c r="D31" s="188">
        <v>1050</v>
      </c>
      <c r="E31" s="241">
        <v>128.93332142351892</v>
      </c>
      <c r="F31" s="188">
        <v>25</v>
      </c>
      <c r="G31" s="188" t="s">
        <v>369</v>
      </c>
      <c r="H31" s="242">
        <v>5063.8988351193775</v>
      </c>
      <c r="J31" s="235"/>
      <c r="K31" s="188">
        <f t="shared" si="0"/>
        <v>203.59360722411125</v>
      </c>
      <c r="L31" s="188">
        <f t="shared" si="1"/>
        <v>1521</v>
      </c>
      <c r="M31" s="188">
        <f t="shared" si="2"/>
        <v>40.950000000000003</v>
      </c>
      <c r="N31" s="241">
        <f t="shared" si="3"/>
        <v>5063.8988351193775</v>
      </c>
      <c r="S31" s="246">
        <v>-1.2988703913572706E-9</v>
      </c>
      <c r="T31" s="246">
        <v>1.3389480670769376E-9</v>
      </c>
      <c r="U31" s="246">
        <v>-3.0365418903644011E-9</v>
      </c>
      <c r="V31" s="246">
        <v>-1.631972276302101E-11</v>
      </c>
      <c r="W31" s="278"/>
      <c r="X31" s="279"/>
      <c r="Y31" s="279"/>
      <c r="AA31" s="235"/>
      <c r="AF31" s="236"/>
    </row>
    <row r="32" spans="2:32" x14ac:dyDescent="0.25">
      <c r="B32" s="240">
        <v>1229.3699999999999</v>
      </c>
      <c r="C32" s="188">
        <v>31</v>
      </c>
      <c r="D32" s="188">
        <v>175</v>
      </c>
      <c r="E32" s="241">
        <v>25.041437029338386</v>
      </c>
      <c r="F32" s="188">
        <v>35</v>
      </c>
      <c r="G32" s="188" t="s">
        <v>369</v>
      </c>
      <c r="H32" s="242">
        <v>562.25118807232764</v>
      </c>
      <c r="J32" s="235"/>
      <c r="K32" s="188">
        <f t="shared" si="0"/>
        <v>244.59458907346209</v>
      </c>
      <c r="L32" s="188">
        <f t="shared" si="1"/>
        <v>961</v>
      </c>
      <c r="M32" s="188">
        <f t="shared" si="2"/>
        <v>5.4249999999999998</v>
      </c>
      <c r="N32" s="241">
        <f t="shared" si="3"/>
        <v>562.25118807232764</v>
      </c>
      <c r="S32" s="246">
        <v>-4.0273353940401332E-8</v>
      </c>
      <c r="T32" s="246">
        <v>-3.0365418903643791E-9</v>
      </c>
      <c r="U32" s="246">
        <v>5.6953545095405129E-7</v>
      </c>
      <c r="V32" s="246">
        <v>-1.708513994410772E-9</v>
      </c>
      <c r="W32" s="278"/>
      <c r="X32" s="279"/>
      <c r="Y32" s="279"/>
      <c r="AA32" s="235"/>
      <c r="AF32" s="236"/>
    </row>
    <row r="33" spans="2:32" x14ac:dyDescent="0.25">
      <c r="B33" s="240">
        <v>1039.8399999999999</v>
      </c>
      <c r="C33" s="188">
        <v>28</v>
      </c>
      <c r="D33" s="188">
        <v>175</v>
      </c>
      <c r="E33" s="241">
        <v>23.364144650714866</v>
      </c>
      <c r="F33" s="188">
        <v>40</v>
      </c>
      <c r="G33" s="188" t="s">
        <v>369</v>
      </c>
      <c r="H33" s="242">
        <v>391.79660074259982</v>
      </c>
      <c r="J33" s="235"/>
      <c r="K33" s="188">
        <f t="shared" si="0"/>
        <v>299.60437690518336</v>
      </c>
      <c r="L33" s="188">
        <f t="shared" si="1"/>
        <v>784</v>
      </c>
      <c r="M33" s="188">
        <f t="shared" si="2"/>
        <v>4.9000000000000004</v>
      </c>
      <c r="N33" s="241">
        <f t="shared" si="3"/>
        <v>391.79660074259982</v>
      </c>
      <c r="S33" s="246">
        <v>1.1624796203281451E-10</v>
      </c>
      <c r="T33" s="246">
        <v>-1.6319722763021065E-11</v>
      </c>
      <c r="U33" s="246">
        <v>-1.7085139944107718E-9</v>
      </c>
      <c r="V33" s="246">
        <v>7.3896988815812942E-12</v>
      </c>
      <c r="W33" s="278"/>
      <c r="X33" s="279"/>
      <c r="Y33" s="279"/>
      <c r="AA33" s="235"/>
      <c r="AF33" s="236"/>
    </row>
    <row r="34" spans="2:32" x14ac:dyDescent="0.25">
      <c r="B34" s="240">
        <v>2672.94</v>
      </c>
      <c r="C34" s="188">
        <v>27</v>
      </c>
      <c r="D34" s="188">
        <v>1050</v>
      </c>
      <c r="E34" s="241">
        <v>68.198256023348691</v>
      </c>
      <c r="F34" s="188">
        <v>40</v>
      </c>
      <c r="G34" s="188" t="s">
        <v>369</v>
      </c>
      <c r="H34" s="242">
        <v>1628.4215714345162</v>
      </c>
      <c r="J34" s="235"/>
      <c r="K34" s="188">
        <f t="shared" si="0"/>
        <v>615.85152537655324</v>
      </c>
      <c r="L34" s="188">
        <f t="shared" si="1"/>
        <v>729</v>
      </c>
      <c r="M34" s="188">
        <f t="shared" si="2"/>
        <v>28.35</v>
      </c>
      <c r="N34" s="241">
        <f t="shared" si="3"/>
        <v>1628.4215714345162</v>
      </c>
      <c r="AA34" s="235"/>
      <c r="AF34" s="236"/>
    </row>
    <row r="35" spans="2:32" x14ac:dyDescent="0.25">
      <c r="B35" s="240">
        <v>7618.41</v>
      </c>
      <c r="C35" s="188">
        <v>43</v>
      </c>
      <c r="D35" s="188">
        <v>1050</v>
      </c>
      <c r="E35" s="241">
        <v>183.23645473319311</v>
      </c>
      <c r="F35" s="188">
        <v>22</v>
      </c>
      <c r="G35" s="188" t="s">
        <v>369</v>
      </c>
      <c r="H35" s="242">
        <v>6832.6695856575989</v>
      </c>
      <c r="J35" s="235"/>
      <c r="K35" s="188">
        <f t="shared" si="0"/>
        <v>126.06661722218672</v>
      </c>
      <c r="L35" s="188">
        <f t="shared" si="1"/>
        <v>1849</v>
      </c>
      <c r="M35" s="188">
        <f t="shared" si="2"/>
        <v>45.15</v>
      </c>
      <c r="N35" s="241">
        <f t="shared" si="3"/>
        <v>6832.6695856575989</v>
      </c>
      <c r="AA35" s="235"/>
      <c r="AF35" s="236"/>
    </row>
    <row r="36" spans="2:32" ht="14.4" x14ac:dyDescent="0.3">
      <c r="B36" s="240">
        <v>7641.14</v>
      </c>
      <c r="C36" s="188">
        <v>43</v>
      </c>
      <c r="D36" s="188">
        <v>1050</v>
      </c>
      <c r="E36" s="241">
        <v>183.23645473319311</v>
      </c>
      <c r="F36" s="188">
        <v>22</v>
      </c>
      <c r="G36" s="188" t="s">
        <v>369</v>
      </c>
      <c r="H36" s="242">
        <v>6832.6695856575989</v>
      </c>
      <c r="J36" s="235"/>
      <c r="K36" s="188">
        <f t="shared" si="0"/>
        <v>126.06661722218672</v>
      </c>
      <c r="L36" s="188">
        <f t="shared" si="1"/>
        <v>1849</v>
      </c>
      <c r="M36" s="188">
        <f t="shared" si="2"/>
        <v>45.15</v>
      </c>
      <c r="N36" s="241">
        <f t="shared" si="3"/>
        <v>6832.6695856575989</v>
      </c>
      <c r="R36" s="194" t="s">
        <v>372</v>
      </c>
      <c r="S36" s="247">
        <f>SUMPRODUCT($K$25:$K$1086,$B$25:$B$1086)</f>
        <v>4719695499.6632299</v>
      </c>
      <c r="U36" s="188">
        <f t="array" ref="U36:X36">TRANSPOSE(S36:S39)</f>
        <v>4719695499.6632299</v>
      </c>
      <c r="V36" s="188">
        <v>18272388049.599998</v>
      </c>
      <c r="W36" s="188">
        <v>2403110348.8427191</v>
      </c>
      <c r="X36" s="188">
        <v>657015563080.56665</v>
      </c>
      <c r="AA36" s="235"/>
      <c r="AF36" s="236"/>
    </row>
    <row r="37" spans="2:32" x14ac:dyDescent="0.25">
      <c r="B37" s="240">
        <v>5238.37</v>
      </c>
      <c r="C37" s="188">
        <v>29</v>
      </c>
      <c r="D37" s="188">
        <v>1050</v>
      </c>
      <c r="E37" s="241">
        <v>122.54031630906169</v>
      </c>
      <c r="F37" s="188">
        <v>40</v>
      </c>
      <c r="G37" s="188" t="s">
        <v>369</v>
      </c>
      <c r="H37" s="242">
        <v>4514.8480648694995</v>
      </c>
      <c r="J37" s="235"/>
      <c r="K37" s="188">
        <f t="shared" si="0"/>
        <v>342.74434133229141</v>
      </c>
      <c r="L37" s="188">
        <f t="shared" si="1"/>
        <v>841</v>
      </c>
      <c r="M37" s="188">
        <f t="shared" si="2"/>
        <v>30.45</v>
      </c>
      <c r="N37" s="241">
        <f t="shared" si="3"/>
        <v>4514.8480648694995</v>
      </c>
      <c r="S37" s="248">
        <f>SUMPRODUCT($L$25:$L$1086,$B$25:$B$1086)</f>
        <v>18272388049.599998</v>
      </c>
      <c r="AA37" s="235"/>
      <c r="AF37" s="236"/>
    </row>
    <row r="38" spans="2:32" x14ac:dyDescent="0.25">
      <c r="B38" s="240">
        <v>415.64</v>
      </c>
      <c r="C38" s="188">
        <v>29</v>
      </c>
      <c r="D38" s="188">
        <v>175</v>
      </c>
      <c r="E38" s="241">
        <v>23.723561437839482</v>
      </c>
      <c r="F38" s="188">
        <v>10</v>
      </c>
      <c r="G38" s="188" t="s">
        <v>369</v>
      </c>
      <c r="H38" s="242">
        <v>53.389807637648801</v>
      </c>
      <c r="J38" s="235"/>
      <c r="K38" s="188">
        <f t="shared" si="0"/>
        <v>73.76632739503944</v>
      </c>
      <c r="L38" s="188">
        <f t="shared" si="1"/>
        <v>841</v>
      </c>
      <c r="M38" s="188">
        <f t="shared" si="2"/>
        <v>5.0750000000000002</v>
      </c>
      <c r="N38" s="241">
        <f t="shared" si="3"/>
        <v>53.389807637648801</v>
      </c>
      <c r="S38" s="248">
        <f>SUMPRODUCT($M$25:$M$1086,$B$25:$B$1086)</f>
        <v>2403110348.8427191</v>
      </c>
      <c r="AA38" s="235"/>
      <c r="AF38" s="236"/>
    </row>
    <row r="39" spans="2:32" x14ac:dyDescent="0.25">
      <c r="B39" s="240">
        <v>4248.57</v>
      </c>
      <c r="C39" s="188">
        <v>29</v>
      </c>
      <c r="D39" s="188">
        <v>1050</v>
      </c>
      <c r="E39" s="241">
        <v>67.487778092444898</v>
      </c>
      <c r="F39" s="188">
        <v>40</v>
      </c>
      <c r="G39" s="188" t="s">
        <v>373</v>
      </c>
      <c r="H39" s="242">
        <v>3395.9883683996818</v>
      </c>
      <c r="J39" s="235"/>
      <c r="K39" s="188">
        <f t="shared" si="0"/>
        <v>622.33490547678593</v>
      </c>
      <c r="L39" s="188">
        <f t="shared" si="1"/>
        <v>0</v>
      </c>
      <c r="M39" s="188">
        <f t="shared" si="2"/>
        <v>30.45</v>
      </c>
      <c r="N39" s="241">
        <f t="shared" si="3"/>
        <v>3395.9883683996818</v>
      </c>
      <c r="S39" s="249">
        <f>SUMPRODUCT($N$25:$N$1086,$B$25:$B$1086)</f>
        <v>657015563080.56665</v>
      </c>
      <c r="AA39" s="235"/>
      <c r="AF39" s="236"/>
    </row>
    <row r="40" spans="2:32" x14ac:dyDescent="0.25">
      <c r="B40" s="240">
        <v>7236.33</v>
      </c>
      <c r="C40" s="188">
        <v>39</v>
      </c>
      <c r="D40" s="188">
        <v>1050</v>
      </c>
      <c r="E40" s="241">
        <v>128.93332142351892</v>
      </c>
      <c r="F40" s="188">
        <v>36</v>
      </c>
      <c r="G40" s="188" t="s">
        <v>369</v>
      </c>
      <c r="H40" s="242">
        <v>6341.9844907585311</v>
      </c>
      <c r="J40" s="235"/>
      <c r="K40" s="188">
        <f t="shared" si="0"/>
        <v>293.17479440272018</v>
      </c>
      <c r="L40" s="188">
        <f t="shared" si="1"/>
        <v>1521</v>
      </c>
      <c r="M40" s="188">
        <f t="shared" si="2"/>
        <v>40.950000000000003</v>
      </c>
      <c r="N40" s="241">
        <f t="shared" si="3"/>
        <v>6341.9844907585311</v>
      </c>
      <c r="AA40" s="235"/>
      <c r="AF40" s="236"/>
    </row>
    <row r="41" spans="2:32" x14ac:dyDescent="0.25">
      <c r="B41" s="240">
        <v>7754.99</v>
      </c>
      <c r="C41" s="188">
        <v>40</v>
      </c>
      <c r="D41" s="188">
        <v>1050</v>
      </c>
      <c r="E41" s="241">
        <v>139.48163567721519</v>
      </c>
      <c r="F41" s="188">
        <v>35</v>
      </c>
      <c r="G41" s="188" t="s">
        <v>369</v>
      </c>
      <c r="H41" s="242">
        <v>6896.5078815180432</v>
      </c>
      <c r="J41" s="235"/>
      <c r="K41" s="188">
        <f t="shared" si="0"/>
        <v>263.47554516098381</v>
      </c>
      <c r="L41" s="188">
        <f t="shared" si="1"/>
        <v>1600</v>
      </c>
      <c r="M41" s="188">
        <f t="shared" si="2"/>
        <v>42</v>
      </c>
      <c r="N41" s="241">
        <f t="shared" si="3"/>
        <v>6896.5078815180432</v>
      </c>
      <c r="AA41" s="235"/>
      <c r="AF41" s="236"/>
    </row>
    <row r="42" spans="2:32" x14ac:dyDescent="0.25">
      <c r="B42" s="240">
        <v>1967.09</v>
      </c>
      <c r="C42" s="188">
        <v>29</v>
      </c>
      <c r="D42" s="188">
        <v>1050</v>
      </c>
      <c r="E42" s="241">
        <v>122.54031630906169</v>
      </c>
      <c r="F42" s="188">
        <v>10</v>
      </c>
      <c r="G42" s="188" t="s">
        <v>369</v>
      </c>
      <c r="H42" s="242">
        <v>1505.8068039505661</v>
      </c>
      <c r="J42" s="235"/>
      <c r="K42" s="188">
        <f t="shared" si="0"/>
        <v>85.686085333072853</v>
      </c>
      <c r="L42" s="188">
        <f t="shared" si="1"/>
        <v>841</v>
      </c>
      <c r="M42" s="188">
        <f t="shared" si="2"/>
        <v>30.45</v>
      </c>
      <c r="N42" s="241">
        <f t="shared" si="3"/>
        <v>1505.8068039505661</v>
      </c>
      <c r="AA42" s="235"/>
      <c r="AF42" s="236"/>
    </row>
    <row r="43" spans="2:32" x14ac:dyDescent="0.25">
      <c r="B43" s="240">
        <v>635.02</v>
      </c>
      <c r="C43" s="188">
        <v>36</v>
      </c>
      <c r="D43" s="188">
        <v>175</v>
      </c>
      <c r="E43" s="241">
        <v>31.870247400230109</v>
      </c>
      <c r="F43" s="188">
        <v>10</v>
      </c>
      <c r="G43" s="188" t="s">
        <v>369</v>
      </c>
      <c r="H43" s="242">
        <v>168.26069172356262</v>
      </c>
      <c r="J43" s="235"/>
      <c r="K43" s="188">
        <f t="shared" si="0"/>
        <v>54.910147951577073</v>
      </c>
      <c r="L43" s="188">
        <f t="shared" si="1"/>
        <v>1296</v>
      </c>
      <c r="M43" s="188">
        <f t="shared" si="2"/>
        <v>6.3</v>
      </c>
      <c r="N43" s="241">
        <f t="shared" si="3"/>
        <v>168.26069172356262</v>
      </c>
      <c r="AA43" s="235"/>
      <c r="AF43" s="236"/>
    </row>
    <row r="44" spans="2:32" ht="14.4" x14ac:dyDescent="0.3">
      <c r="B44" s="240">
        <v>1398.35</v>
      </c>
      <c r="C44" s="188">
        <v>44</v>
      </c>
      <c r="D44" s="188">
        <v>175</v>
      </c>
      <c r="E44" s="241">
        <v>62.177121763873409</v>
      </c>
      <c r="F44" s="188">
        <v>10</v>
      </c>
      <c r="G44" s="188" t="s">
        <v>369</v>
      </c>
      <c r="H44" s="242">
        <v>680.53863503882826</v>
      </c>
      <c r="J44" s="235"/>
      <c r="K44" s="188">
        <f t="shared" si="0"/>
        <v>28.145400596796318</v>
      </c>
      <c r="L44" s="188">
        <f t="shared" si="1"/>
        <v>1936</v>
      </c>
      <c r="M44" s="188">
        <f t="shared" si="2"/>
        <v>7.7</v>
      </c>
      <c r="N44" s="241">
        <f t="shared" si="3"/>
        <v>680.53863503882826</v>
      </c>
      <c r="R44" s="194" t="s">
        <v>374</v>
      </c>
      <c r="S44" s="250">
        <f>SUMPRODUCT(S30:V30,$U$36:$X$36)</f>
        <v>1.262962247395123</v>
      </c>
      <c r="AA44" s="235"/>
      <c r="AF44" s="236"/>
    </row>
    <row r="45" spans="2:32" x14ac:dyDescent="0.25">
      <c r="B45" s="240">
        <v>4050.25</v>
      </c>
      <c r="C45" s="188">
        <v>31</v>
      </c>
      <c r="D45" s="188">
        <v>1050</v>
      </c>
      <c r="E45" s="241">
        <v>81.659738837604152</v>
      </c>
      <c r="F45" s="188">
        <v>40</v>
      </c>
      <c r="G45" s="188" t="s">
        <v>369</v>
      </c>
      <c r="H45" s="242">
        <v>3069.0917579030524</v>
      </c>
      <c r="J45" s="235"/>
      <c r="K45" s="188">
        <f t="shared" si="0"/>
        <v>514.3293451320601</v>
      </c>
      <c r="L45" s="188">
        <f t="shared" si="1"/>
        <v>961</v>
      </c>
      <c r="M45" s="188">
        <f t="shared" si="2"/>
        <v>32.549999999999997</v>
      </c>
      <c r="N45" s="241">
        <f t="shared" si="3"/>
        <v>3069.0917579030524</v>
      </c>
      <c r="S45" s="251">
        <f>SUMPRODUCT(S31:V31,$U$36:$X$36)</f>
        <v>0.31604883726280875</v>
      </c>
      <c r="AA45" s="235"/>
      <c r="AF45" s="236"/>
    </row>
    <row r="46" spans="2:32" x14ac:dyDescent="0.25">
      <c r="B46" s="240">
        <v>617.67999999999995</v>
      </c>
      <c r="C46" s="188">
        <v>33</v>
      </c>
      <c r="D46" s="188">
        <v>175</v>
      </c>
      <c r="E46" s="241">
        <v>22.111433596534702</v>
      </c>
      <c r="F46" s="188">
        <v>10</v>
      </c>
      <c r="G46" s="188" t="s">
        <v>373</v>
      </c>
      <c r="H46" s="242">
        <v>459.22245942767387</v>
      </c>
      <c r="J46" s="235"/>
      <c r="K46" s="188">
        <f t="shared" si="0"/>
        <v>79.144574337968734</v>
      </c>
      <c r="L46" s="188">
        <f t="shared" si="1"/>
        <v>0</v>
      </c>
      <c r="M46" s="188">
        <f t="shared" si="2"/>
        <v>5.7750000000000004</v>
      </c>
      <c r="N46" s="241">
        <f t="shared" si="3"/>
        <v>459.22245942767387</v>
      </c>
      <c r="S46" s="251">
        <f>SUMPRODUCT(S32:V32,$U$36:$X$36)</f>
        <v>0.57341305320369429</v>
      </c>
      <c r="AA46" s="235"/>
      <c r="AF46" s="236"/>
    </row>
    <row r="47" spans="2:32" x14ac:dyDescent="0.25">
      <c r="B47" s="240">
        <v>1901.18</v>
      </c>
      <c r="C47" s="188">
        <v>41</v>
      </c>
      <c r="D47" s="188">
        <v>175</v>
      </c>
      <c r="E47" s="241">
        <v>46.605127084546467</v>
      </c>
      <c r="F47" s="188">
        <v>20</v>
      </c>
      <c r="G47" s="188" t="s">
        <v>369</v>
      </c>
      <c r="H47" s="242">
        <v>1285.3541884597826</v>
      </c>
      <c r="J47" s="235"/>
      <c r="K47" s="188">
        <f t="shared" si="0"/>
        <v>75.099033495834959</v>
      </c>
      <c r="L47" s="188">
        <f t="shared" si="1"/>
        <v>1681</v>
      </c>
      <c r="M47" s="188">
        <f t="shared" si="2"/>
        <v>7.1749999999999998</v>
      </c>
      <c r="N47" s="241">
        <f t="shared" si="3"/>
        <v>1285.3541884597826</v>
      </c>
      <c r="S47" s="252">
        <f>SUMPRODUCT(S33:V33,$U$36:$X$36)</f>
        <v>0.99985418663031567</v>
      </c>
      <c r="AA47" s="235"/>
      <c r="AF47" s="236"/>
    </row>
    <row r="48" spans="2:32" x14ac:dyDescent="0.25">
      <c r="B48" s="240">
        <v>883.67</v>
      </c>
      <c r="C48" s="188">
        <v>25</v>
      </c>
      <c r="D48" s="188">
        <v>175</v>
      </c>
      <c r="E48" s="241">
        <v>22.525490179202293</v>
      </c>
      <c r="F48" s="188">
        <v>40</v>
      </c>
      <c r="G48" s="188" t="s">
        <v>369</v>
      </c>
      <c r="H48" s="242">
        <v>288.23059339709596</v>
      </c>
      <c r="J48" s="235"/>
      <c r="K48" s="188">
        <f t="shared" si="0"/>
        <v>310.75905315761236</v>
      </c>
      <c r="L48" s="188">
        <f t="shared" si="1"/>
        <v>625</v>
      </c>
      <c r="M48" s="188">
        <f t="shared" si="2"/>
        <v>4.375</v>
      </c>
      <c r="N48" s="241">
        <f t="shared" si="3"/>
        <v>288.23059339709596</v>
      </c>
      <c r="AA48" s="235"/>
      <c r="AF48" s="236"/>
    </row>
    <row r="49" spans="2:32" x14ac:dyDescent="0.25">
      <c r="B49" s="240">
        <v>2817.88</v>
      </c>
      <c r="C49" s="188">
        <v>26</v>
      </c>
      <c r="D49" s="188">
        <v>1050</v>
      </c>
      <c r="E49" s="241">
        <v>74.236417386869107</v>
      </c>
      <c r="F49" s="188">
        <v>40</v>
      </c>
      <c r="G49" s="188" t="s">
        <v>369</v>
      </c>
      <c r="H49" s="242">
        <v>1903.2956760384127</v>
      </c>
      <c r="J49" s="235"/>
      <c r="K49" s="188">
        <f t="shared" si="0"/>
        <v>565.76006060643942</v>
      </c>
      <c r="L49" s="188">
        <f t="shared" si="1"/>
        <v>676</v>
      </c>
      <c r="M49" s="188">
        <f t="shared" si="2"/>
        <v>27.3</v>
      </c>
      <c r="N49" s="241">
        <f t="shared" si="3"/>
        <v>1903.2956760384127</v>
      </c>
      <c r="AA49" s="235"/>
      <c r="AF49" s="236"/>
    </row>
    <row r="50" spans="2:32" x14ac:dyDescent="0.25">
      <c r="B50" s="240">
        <v>3266.72</v>
      </c>
      <c r="C50" s="188">
        <v>28</v>
      </c>
      <c r="D50" s="188">
        <v>1050</v>
      </c>
      <c r="E50" s="241">
        <v>76.189928984120797</v>
      </c>
      <c r="F50" s="188">
        <v>40</v>
      </c>
      <c r="G50" s="188" t="s">
        <v>369</v>
      </c>
      <c r="H50" s="242">
        <v>2285.6080101338221</v>
      </c>
      <c r="J50" s="235"/>
      <c r="K50" s="188">
        <f t="shared" si="0"/>
        <v>551.25395915191723</v>
      </c>
      <c r="L50" s="188">
        <f t="shared" si="1"/>
        <v>784</v>
      </c>
      <c r="M50" s="188">
        <f t="shared" si="2"/>
        <v>29.4</v>
      </c>
      <c r="N50" s="241">
        <f t="shared" si="3"/>
        <v>2285.6080101338221</v>
      </c>
      <c r="AA50" s="235"/>
      <c r="AF50" s="236"/>
    </row>
    <row r="51" spans="2:32" x14ac:dyDescent="0.25">
      <c r="B51" s="240">
        <v>2966.74</v>
      </c>
      <c r="C51" s="188">
        <v>28</v>
      </c>
      <c r="D51" s="188">
        <v>1050</v>
      </c>
      <c r="E51" s="241">
        <v>69.263817808691513</v>
      </c>
      <c r="F51" s="188">
        <v>40</v>
      </c>
      <c r="G51" s="188" t="s">
        <v>369</v>
      </c>
      <c r="H51" s="242">
        <v>1938.6730599666967</v>
      </c>
      <c r="J51" s="235"/>
      <c r="K51" s="188">
        <f t="shared" si="0"/>
        <v>606.37720138391887</v>
      </c>
      <c r="L51" s="188">
        <f t="shared" si="1"/>
        <v>784</v>
      </c>
      <c r="M51" s="188">
        <f t="shared" si="2"/>
        <v>29.4</v>
      </c>
      <c r="N51" s="241">
        <f t="shared" si="3"/>
        <v>1938.6730599666967</v>
      </c>
      <c r="AA51" s="235"/>
      <c r="AF51" s="236"/>
    </row>
    <row r="52" spans="2:32" x14ac:dyDescent="0.25">
      <c r="B52" s="240">
        <v>2103.71</v>
      </c>
      <c r="C52" s="188">
        <v>28</v>
      </c>
      <c r="D52" s="188">
        <v>1050</v>
      </c>
      <c r="E52" s="241">
        <v>76.189928984120797</v>
      </c>
      <c r="F52" s="188">
        <v>20</v>
      </c>
      <c r="G52" s="188" t="s">
        <v>369</v>
      </c>
      <c r="H52" s="242">
        <v>1448.9050279350463</v>
      </c>
      <c r="J52" s="235"/>
      <c r="K52" s="188">
        <f t="shared" si="0"/>
        <v>275.62697957595861</v>
      </c>
      <c r="L52" s="188">
        <f t="shared" si="1"/>
        <v>784</v>
      </c>
      <c r="M52" s="188">
        <f t="shared" si="2"/>
        <v>29.4</v>
      </c>
      <c r="N52" s="241">
        <f t="shared" si="3"/>
        <v>1448.9050279350463</v>
      </c>
      <c r="AA52" s="235"/>
      <c r="AF52" s="236"/>
    </row>
    <row r="53" spans="2:32" x14ac:dyDescent="0.25">
      <c r="B53" s="240">
        <v>3438.71</v>
      </c>
      <c r="C53" s="188">
        <v>30</v>
      </c>
      <c r="D53" s="188">
        <v>1050</v>
      </c>
      <c r="E53" s="241">
        <v>72.105300507740509</v>
      </c>
      <c r="F53" s="188">
        <v>40</v>
      </c>
      <c r="G53" s="188" t="s">
        <v>369</v>
      </c>
      <c r="H53" s="242">
        <v>2387.0258895163456</v>
      </c>
      <c r="J53" s="235"/>
      <c r="K53" s="188">
        <f t="shared" si="0"/>
        <v>582.48145010492397</v>
      </c>
      <c r="L53" s="188">
        <f t="shared" si="1"/>
        <v>900</v>
      </c>
      <c r="M53" s="188">
        <f t="shared" si="2"/>
        <v>31.5</v>
      </c>
      <c r="N53" s="241">
        <f t="shared" si="3"/>
        <v>2387.0258895163456</v>
      </c>
      <c r="AA53" s="235"/>
      <c r="AF53" s="236"/>
    </row>
    <row r="54" spans="2:32" x14ac:dyDescent="0.25">
      <c r="B54" s="240">
        <v>423.88</v>
      </c>
      <c r="C54" s="188">
        <v>26</v>
      </c>
      <c r="D54" s="188">
        <v>175</v>
      </c>
      <c r="E54" s="241">
        <v>20.695683633860106</v>
      </c>
      <c r="F54" s="188">
        <v>10</v>
      </c>
      <c r="G54" s="188" t="s">
        <v>369</v>
      </c>
      <c r="H54" s="242">
        <v>29.720224103463863</v>
      </c>
      <c r="J54" s="235"/>
      <c r="K54" s="188">
        <f t="shared" si="0"/>
        <v>84.558694989753008</v>
      </c>
      <c r="L54" s="188">
        <f t="shared" si="1"/>
        <v>676</v>
      </c>
      <c r="M54" s="188">
        <f t="shared" si="2"/>
        <v>4.55</v>
      </c>
      <c r="N54" s="241">
        <f t="shared" si="3"/>
        <v>29.720224103463863</v>
      </c>
      <c r="AA54" s="235"/>
      <c r="AF54" s="236"/>
    </row>
    <row r="55" spans="2:32" x14ac:dyDescent="0.25">
      <c r="B55" s="240">
        <v>1359.5</v>
      </c>
      <c r="C55" s="188">
        <v>25</v>
      </c>
      <c r="D55" s="188">
        <v>175</v>
      </c>
      <c r="E55" s="241">
        <v>35.50780271533975</v>
      </c>
      <c r="F55" s="188">
        <v>40</v>
      </c>
      <c r="G55" s="188" t="s">
        <v>369</v>
      </c>
      <c r="H55" s="242">
        <v>868.78438369334015</v>
      </c>
      <c r="J55" s="235"/>
      <c r="K55" s="188">
        <f t="shared" si="0"/>
        <v>197.13976829593923</v>
      </c>
      <c r="L55" s="188">
        <f t="shared" si="1"/>
        <v>625</v>
      </c>
      <c r="M55" s="188">
        <f t="shared" si="2"/>
        <v>4.375</v>
      </c>
      <c r="N55" s="241">
        <f t="shared" si="3"/>
        <v>868.78438369334015</v>
      </c>
      <c r="AA55" s="235"/>
      <c r="AF55" s="236"/>
    </row>
    <row r="56" spans="2:32" x14ac:dyDescent="0.25">
      <c r="B56" s="240">
        <v>358.2</v>
      </c>
      <c r="C56" s="188">
        <v>25</v>
      </c>
      <c r="D56" s="188">
        <v>175</v>
      </c>
      <c r="E56" s="241">
        <v>20.477847379094499</v>
      </c>
      <c r="F56" s="188">
        <v>10</v>
      </c>
      <c r="G56" s="188" t="s">
        <v>369</v>
      </c>
      <c r="H56" s="242">
        <v>35.94773120444728</v>
      </c>
      <c r="J56" s="235"/>
      <c r="K56" s="188">
        <f t="shared" si="0"/>
        <v>85.458201128432407</v>
      </c>
      <c r="L56" s="188">
        <f t="shared" si="1"/>
        <v>625</v>
      </c>
      <c r="M56" s="188">
        <f t="shared" si="2"/>
        <v>4.375</v>
      </c>
      <c r="N56" s="241">
        <f t="shared" si="3"/>
        <v>35.94773120444728</v>
      </c>
      <c r="AA56" s="235"/>
      <c r="AF56" s="236"/>
    </row>
    <row r="57" spans="2:32" x14ac:dyDescent="0.25">
      <c r="B57" s="240">
        <v>4504.9399999999996</v>
      </c>
      <c r="C57" s="188">
        <v>36</v>
      </c>
      <c r="D57" s="188">
        <v>1050</v>
      </c>
      <c r="E57" s="241">
        <v>103.92938536929607</v>
      </c>
      <c r="F57" s="188">
        <v>24</v>
      </c>
      <c r="G57" s="188" t="s">
        <v>369</v>
      </c>
      <c r="H57" s="242">
        <v>3745.1375059712946</v>
      </c>
      <c r="J57" s="235"/>
      <c r="K57" s="188">
        <f t="shared" si="0"/>
        <v>242.4723278258206</v>
      </c>
      <c r="L57" s="188">
        <f t="shared" si="1"/>
        <v>1296</v>
      </c>
      <c r="M57" s="188">
        <f t="shared" si="2"/>
        <v>37.799999999999997</v>
      </c>
      <c r="N57" s="241">
        <f t="shared" si="3"/>
        <v>3745.1375059712946</v>
      </c>
      <c r="AA57" s="235"/>
      <c r="AF57" s="236"/>
    </row>
    <row r="58" spans="2:32" x14ac:dyDescent="0.25">
      <c r="B58" s="240">
        <v>3209.33</v>
      </c>
      <c r="C58" s="188">
        <v>29</v>
      </c>
      <c r="D58" s="188">
        <v>1050</v>
      </c>
      <c r="E58" s="241">
        <v>70.329368748968903</v>
      </c>
      <c r="F58" s="188">
        <v>40</v>
      </c>
      <c r="G58" s="188" t="s">
        <v>369</v>
      </c>
      <c r="H58" s="242">
        <v>2147.0221341858619</v>
      </c>
      <c r="J58" s="235"/>
      <c r="K58" s="188">
        <f t="shared" si="0"/>
        <v>597.19006081105715</v>
      </c>
      <c r="L58" s="188">
        <f t="shared" si="1"/>
        <v>841</v>
      </c>
      <c r="M58" s="188">
        <f t="shared" si="2"/>
        <v>30.45</v>
      </c>
      <c r="N58" s="241">
        <f t="shared" si="3"/>
        <v>2147.0221341858619</v>
      </c>
      <c r="AA58" s="235"/>
      <c r="AF58" s="236"/>
    </row>
    <row r="59" spans="2:32" x14ac:dyDescent="0.25">
      <c r="B59" s="240">
        <v>3023.18</v>
      </c>
      <c r="C59" s="188">
        <v>27</v>
      </c>
      <c r="D59" s="188">
        <v>1050</v>
      </c>
      <c r="E59" s="241">
        <v>75.017819079958471</v>
      </c>
      <c r="F59" s="188">
        <v>40</v>
      </c>
      <c r="G59" s="188" t="s">
        <v>369</v>
      </c>
      <c r="H59" s="242">
        <v>2081.4337555902152</v>
      </c>
      <c r="J59" s="235"/>
      <c r="K59" s="188">
        <f t="shared" si="0"/>
        <v>559.86698247297613</v>
      </c>
      <c r="L59" s="188">
        <f t="shared" si="1"/>
        <v>729</v>
      </c>
      <c r="M59" s="188">
        <f t="shared" si="2"/>
        <v>28.35</v>
      </c>
      <c r="N59" s="241">
        <f t="shared" si="3"/>
        <v>2081.4337555902152</v>
      </c>
      <c r="AA59" s="235"/>
      <c r="AF59" s="236"/>
    </row>
    <row r="60" spans="2:32" x14ac:dyDescent="0.25">
      <c r="B60" s="240">
        <v>1044.51</v>
      </c>
      <c r="C60" s="188">
        <v>29</v>
      </c>
      <c r="D60" s="188">
        <v>175</v>
      </c>
      <c r="E60" s="241">
        <v>21.567017631727985</v>
      </c>
      <c r="F60" s="188">
        <v>40</v>
      </c>
      <c r="G60" s="188" t="s">
        <v>369</v>
      </c>
      <c r="H60" s="242">
        <v>356.05250069793681</v>
      </c>
      <c r="J60" s="235"/>
      <c r="K60" s="188">
        <f t="shared" si="0"/>
        <v>324.5696794767793</v>
      </c>
      <c r="L60" s="188">
        <f t="shared" si="1"/>
        <v>841</v>
      </c>
      <c r="M60" s="188">
        <f t="shared" si="2"/>
        <v>5.0750000000000002</v>
      </c>
      <c r="N60" s="241">
        <f t="shared" si="3"/>
        <v>356.05250069793681</v>
      </c>
      <c r="AA60" s="235"/>
      <c r="AF60" s="236"/>
    </row>
    <row r="61" spans="2:32" x14ac:dyDescent="0.25">
      <c r="B61" s="240">
        <v>3529.49</v>
      </c>
      <c r="C61" s="188">
        <v>25</v>
      </c>
      <c r="D61" s="188">
        <v>1050</v>
      </c>
      <c r="E61" s="241">
        <v>70.719982440120972</v>
      </c>
      <c r="F61" s="188">
        <v>40</v>
      </c>
      <c r="G61" s="188" t="s">
        <v>373</v>
      </c>
      <c r="H61" s="242">
        <v>2743.1686399553819</v>
      </c>
      <c r="J61" s="235"/>
      <c r="K61" s="188">
        <f t="shared" si="0"/>
        <v>593.89155017906921</v>
      </c>
      <c r="L61" s="188">
        <f t="shared" si="1"/>
        <v>0</v>
      </c>
      <c r="M61" s="188">
        <f t="shared" si="2"/>
        <v>26.25</v>
      </c>
      <c r="N61" s="241">
        <f t="shared" si="3"/>
        <v>2743.1686399553819</v>
      </c>
      <c r="AA61" s="235"/>
      <c r="AF61" s="236"/>
    </row>
    <row r="62" spans="2:32" x14ac:dyDescent="0.25">
      <c r="B62" s="240">
        <v>3019.81</v>
      </c>
      <c r="C62" s="188">
        <v>27</v>
      </c>
      <c r="D62" s="188">
        <v>1050</v>
      </c>
      <c r="E62" s="241">
        <v>75.017819079958471</v>
      </c>
      <c r="F62" s="188">
        <v>40</v>
      </c>
      <c r="G62" s="188" t="s">
        <v>369</v>
      </c>
      <c r="H62" s="242">
        <v>2081.4337555902152</v>
      </c>
      <c r="J62" s="235"/>
      <c r="K62" s="188">
        <f t="shared" si="0"/>
        <v>559.86698247297613</v>
      </c>
      <c r="L62" s="188">
        <f t="shared" si="1"/>
        <v>729</v>
      </c>
      <c r="M62" s="188">
        <f t="shared" si="2"/>
        <v>28.35</v>
      </c>
      <c r="N62" s="241">
        <f t="shared" si="3"/>
        <v>2081.4337555902152</v>
      </c>
      <c r="AA62" s="235"/>
      <c r="AF62" s="236"/>
    </row>
    <row r="63" spans="2:32" x14ac:dyDescent="0.25">
      <c r="B63" s="240">
        <v>2254.0300000000002</v>
      </c>
      <c r="C63" s="188">
        <v>27</v>
      </c>
      <c r="D63" s="188">
        <v>1050</v>
      </c>
      <c r="E63" s="241">
        <v>75.017819079958471</v>
      </c>
      <c r="F63" s="188">
        <v>24</v>
      </c>
      <c r="G63" s="188" t="s">
        <v>369</v>
      </c>
      <c r="H63" s="242">
        <v>1588.5047910930778</v>
      </c>
      <c r="J63" s="235"/>
      <c r="K63" s="188">
        <f t="shared" si="0"/>
        <v>335.92018948378563</v>
      </c>
      <c r="L63" s="188">
        <f t="shared" si="1"/>
        <v>729</v>
      </c>
      <c r="M63" s="188">
        <f t="shared" si="2"/>
        <v>28.35</v>
      </c>
      <c r="N63" s="241">
        <f t="shared" si="3"/>
        <v>1588.5047910930778</v>
      </c>
      <c r="AA63" s="235"/>
      <c r="AF63" s="236"/>
    </row>
    <row r="64" spans="2:32" x14ac:dyDescent="0.25">
      <c r="B64" s="240">
        <v>1887.06</v>
      </c>
      <c r="C64" s="188">
        <v>24</v>
      </c>
      <c r="D64" s="188">
        <v>1050</v>
      </c>
      <c r="E64" s="241">
        <v>66.067133706329145</v>
      </c>
      <c r="F64" s="188">
        <v>26</v>
      </c>
      <c r="G64" s="188" t="s">
        <v>369</v>
      </c>
      <c r="H64" s="242">
        <v>1108.1246567105163</v>
      </c>
      <c r="J64" s="235"/>
      <c r="K64" s="188">
        <f t="shared" si="0"/>
        <v>413.21604962233585</v>
      </c>
      <c r="L64" s="188">
        <f t="shared" si="1"/>
        <v>576</v>
      </c>
      <c r="M64" s="188">
        <f t="shared" si="2"/>
        <v>25.2</v>
      </c>
      <c r="N64" s="241">
        <f t="shared" si="3"/>
        <v>1108.1246567105163</v>
      </c>
      <c r="AA64" s="235"/>
      <c r="AF64" s="236"/>
    </row>
    <row r="65" spans="2:32" x14ac:dyDescent="0.25">
      <c r="B65" s="240">
        <v>427.52</v>
      </c>
      <c r="C65" s="188">
        <v>31</v>
      </c>
      <c r="D65" s="188">
        <v>175</v>
      </c>
      <c r="E65" s="241">
        <v>22.765102601733524</v>
      </c>
      <c r="F65" s="188">
        <v>10</v>
      </c>
      <c r="G65" s="188" t="s">
        <v>369</v>
      </c>
      <c r="H65" s="242">
        <v>31.225369986583019</v>
      </c>
      <c r="J65" s="235"/>
      <c r="K65" s="188">
        <f t="shared" si="0"/>
        <v>76.872045367664654</v>
      </c>
      <c r="L65" s="188">
        <f t="shared" si="1"/>
        <v>961</v>
      </c>
      <c r="M65" s="188">
        <f t="shared" si="2"/>
        <v>5.4249999999999998</v>
      </c>
      <c r="N65" s="241">
        <f t="shared" si="3"/>
        <v>31.225369986583019</v>
      </c>
      <c r="AA65" s="235"/>
      <c r="AF65" s="236"/>
    </row>
    <row r="66" spans="2:32" x14ac:dyDescent="0.25">
      <c r="B66" s="240">
        <v>2613.88</v>
      </c>
      <c r="C66" s="188">
        <v>29</v>
      </c>
      <c r="D66" s="188">
        <v>1050</v>
      </c>
      <c r="E66" s="241">
        <v>70.329368748968903</v>
      </c>
      <c r="F66" s="188">
        <v>30</v>
      </c>
      <c r="G66" s="188" t="s">
        <v>369</v>
      </c>
      <c r="H66" s="242">
        <v>1758.4083948805035</v>
      </c>
      <c r="J66" s="235"/>
      <c r="K66" s="188">
        <f t="shared" si="0"/>
        <v>447.89254560829283</v>
      </c>
      <c r="L66" s="188">
        <f t="shared" si="1"/>
        <v>841</v>
      </c>
      <c r="M66" s="188">
        <f t="shared" si="2"/>
        <v>30.45</v>
      </c>
      <c r="N66" s="241">
        <f t="shared" si="3"/>
        <v>1758.4083948805035</v>
      </c>
      <c r="AA66" s="235"/>
      <c r="AF66" s="236"/>
    </row>
    <row r="67" spans="2:32" x14ac:dyDescent="0.25">
      <c r="B67" s="240">
        <v>7775.5</v>
      </c>
      <c r="C67" s="188">
        <v>41</v>
      </c>
      <c r="D67" s="188">
        <v>367.89305000000002</v>
      </c>
      <c r="E67" s="241">
        <v>77.070656169284632</v>
      </c>
      <c r="F67" s="188">
        <v>34</v>
      </c>
      <c r="G67" s="188" t="s">
        <v>373</v>
      </c>
      <c r="H67" s="242">
        <v>7497.3705935732869</v>
      </c>
      <c r="J67" s="235"/>
      <c r="K67" s="188">
        <f t="shared" si="0"/>
        <v>162.2973557215544</v>
      </c>
      <c r="L67" s="188">
        <f t="shared" si="1"/>
        <v>0</v>
      </c>
      <c r="M67" s="188">
        <f t="shared" si="2"/>
        <v>15.083615050000001</v>
      </c>
      <c r="N67" s="241">
        <f t="shared" si="3"/>
        <v>7497.3705935732869</v>
      </c>
      <c r="AA67" s="235"/>
      <c r="AF67" s="236"/>
    </row>
    <row r="68" spans="2:32" x14ac:dyDescent="0.25">
      <c r="B68" s="240">
        <v>9609.77</v>
      </c>
      <c r="C68" s="188">
        <v>29</v>
      </c>
      <c r="D68" s="188">
        <v>2800</v>
      </c>
      <c r="E68" s="241">
        <v>206.2987353742366</v>
      </c>
      <c r="F68" s="188">
        <v>46</v>
      </c>
      <c r="G68" s="188" t="s">
        <v>369</v>
      </c>
      <c r="H68" s="242">
        <v>8554.5056079869428</v>
      </c>
      <c r="J68" s="235"/>
      <c r="K68" s="188">
        <f t="shared" si="0"/>
        <v>624.33732211857784</v>
      </c>
      <c r="L68" s="188">
        <f t="shared" si="1"/>
        <v>841</v>
      </c>
      <c r="M68" s="188">
        <f t="shared" si="2"/>
        <v>81.2</v>
      </c>
      <c r="N68" s="241">
        <f t="shared" si="3"/>
        <v>8554.5056079869428</v>
      </c>
      <c r="AA68" s="235"/>
      <c r="AF68" s="236"/>
    </row>
    <row r="69" spans="2:32" x14ac:dyDescent="0.25">
      <c r="B69" s="240">
        <v>25637.18</v>
      </c>
      <c r="C69" s="188">
        <v>49</v>
      </c>
      <c r="D69" s="188">
        <v>1072.75</v>
      </c>
      <c r="E69" s="241">
        <v>533.9845466655911</v>
      </c>
      <c r="F69" s="188">
        <v>36</v>
      </c>
      <c r="G69" s="188" t="s">
        <v>369</v>
      </c>
      <c r="H69" s="242">
        <v>24748.789917852304</v>
      </c>
      <c r="J69" s="235"/>
      <c r="K69" s="188">
        <f t="shared" si="0"/>
        <v>72.32231764224673</v>
      </c>
      <c r="L69" s="188">
        <f t="shared" si="1"/>
        <v>2401</v>
      </c>
      <c r="M69" s="188">
        <f t="shared" si="2"/>
        <v>52.564749999999997</v>
      </c>
      <c r="N69" s="241">
        <f t="shared" si="3"/>
        <v>24748.789917852304</v>
      </c>
      <c r="AA69" s="235"/>
      <c r="AF69" s="236"/>
    </row>
    <row r="70" spans="2:32" x14ac:dyDescent="0.25">
      <c r="B70" s="240">
        <v>12290.86</v>
      </c>
      <c r="C70" s="188">
        <v>30</v>
      </c>
      <c r="D70" s="188">
        <v>4550</v>
      </c>
      <c r="E70" s="241">
        <v>312.45630220020888</v>
      </c>
      <c r="F70" s="188">
        <v>30</v>
      </c>
      <c r="G70" s="188" t="s">
        <v>369</v>
      </c>
      <c r="H70" s="242">
        <v>11428.245295610404</v>
      </c>
      <c r="J70" s="235"/>
      <c r="K70" s="188">
        <f t="shared" si="0"/>
        <v>436.86108757869295</v>
      </c>
      <c r="L70" s="188">
        <f t="shared" si="1"/>
        <v>900</v>
      </c>
      <c r="M70" s="188">
        <f t="shared" si="2"/>
        <v>136.5</v>
      </c>
      <c r="N70" s="241">
        <f t="shared" si="3"/>
        <v>11428.245295610404</v>
      </c>
      <c r="AA70" s="235"/>
      <c r="AF70" s="236"/>
    </row>
    <row r="71" spans="2:32" x14ac:dyDescent="0.25">
      <c r="B71" s="240">
        <v>2935.37</v>
      </c>
      <c r="C71" s="188">
        <v>32</v>
      </c>
      <c r="D71" s="188">
        <v>1050</v>
      </c>
      <c r="E71" s="241">
        <v>140.36173761357645</v>
      </c>
      <c r="F71" s="188">
        <v>38</v>
      </c>
      <c r="G71" s="188" t="s">
        <v>369</v>
      </c>
      <c r="H71" s="242">
        <v>2173.9327271492607</v>
      </c>
      <c r="J71" s="235"/>
      <c r="K71" s="188">
        <f t="shared" si="0"/>
        <v>284.26550339414354</v>
      </c>
      <c r="L71" s="188">
        <f t="shared" si="1"/>
        <v>1024</v>
      </c>
      <c r="M71" s="188">
        <f t="shared" si="2"/>
        <v>33.6</v>
      </c>
      <c r="N71" s="241">
        <f t="shared" si="3"/>
        <v>2173.9327271492607</v>
      </c>
      <c r="AA71" s="235"/>
      <c r="AF71" s="236"/>
    </row>
    <row r="72" spans="2:32" x14ac:dyDescent="0.25">
      <c r="B72" s="240">
        <v>22228.02</v>
      </c>
      <c r="C72" s="188">
        <v>37</v>
      </c>
      <c r="D72" s="188">
        <v>2800</v>
      </c>
      <c r="E72" s="241">
        <v>486.17219621053454</v>
      </c>
      <c r="F72" s="188">
        <v>48</v>
      </c>
      <c r="G72" s="188" t="s">
        <v>369</v>
      </c>
      <c r="H72" s="242">
        <v>21376.013032406972</v>
      </c>
      <c r="J72" s="235"/>
      <c r="K72" s="188">
        <f t="shared" si="0"/>
        <v>276.44526167390848</v>
      </c>
      <c r="L72" s="188">
        <f t="shared" si="1"/>
        <v>1369</v>
      </c>
      <c r="M72" s="188">
        <f t="shared" si="2"/>
        <v>103.6</v>
      </c>
      <c r="N72" s="241">
        <f t="shared" si="3"/>
        <v>21376.013032406972</v>
      </c>
      <c r="AA72" s="235"/>
      <c r="AF72" s="236"/>
    </row>
    <row r="73" spans="2:32" x14ac:dyDescent="0.25">
      <c r="B73" s="240">
        <v>3919.05</v>
      </c>
      <c r="C73" s="188">
        <v>29</v>
      </c>
      <c r="D73" s="188">
        <v>1050</v>
      </c>
      <c r="E73" s="241">
        <v>77.362025765338728</v>
      </c>
      <c r="F73" s="188">
        <v>50</v>
      </c>
      <c r="G73" s="188" t="s">
        <v>369</v>
      </c>
      <c r="H73" s="242">
        <v>2757.527205282493</v>
      </c>
      <c r="J73" s="235"/>
      <c r="K73" s="188">
        <f t="shared" si="0"/>
        <v>678.62752404193236</v>
      </c>
      <c r="L73" s="188">
        <f t="shared" si="1"/>
        <v>841</v>
      </c>
      <c r="M73" s="188">
        <f t="shared" si="2"/>
        <v>30.45</v>
      </c>
      <c r="N73" s="241">
        <f t="shared" si="3"/>
        <v>2757.527205282493</v>
      </c>
      <c r="AA73" s="235"/>
      <c r="AF73" s="236"/>
    </row>
    <row r="74" spans="2:32" x14ac:dyDescent="0.25">
      <c r="B74" s="240">
        <v>8511.2000000000007</v>
      </c>
      <c r="C74" s="188">
        <v>36</v>
      </c>
      <c r="D74" s="188">
        <v>1050</v>
      </c>
      <c r="E74" s="241">
        <v>88.3009063663944</v>
      </c>
      <c r="F74" s="188">
        <v>39</v>
      </c>
      <c r="G74" s="188" t="s">
        <v>373</v>
      </c>
      <c r="H74" s="242">
        <v>7854.3278684236029</v>
      </c>
      <c r="J74" s="235"/>
      <c r="K74" s="188">
        <f t="shared" si="0"/>
        <v>463.75514912703966</v>
      </c>
      <c r="L74" s="188">
        <f t="shared" si="1"/>
        <v>0</v>
      </c>
      <c r="M74" s="188">
        <f t="shared" si="2"/>
        <v>37.799999999999997</v>
      </c>
      <c r="N74" s="241">
        <f t="shared" si="3"/>
        <v>7854.3278684236029</v>
      </c>
      <c r="AA74" s="235"/>
      <c r="AF74" s="236"/>
    </row>
    <row r="75" spans="2:32" x14ac:dyDescent="0.25">
      <c r="B75" s="240">
        <v>27513.7</v>
      </c>
      <c r="C75" s="188">
        <v>38</v>
      </c>
      <c r="D75" s="188">
        <v>2800</v>
      </c>
      <c r="E75" s="241">
        <v>519.69331510337065</v>
      </c>
      <c r="F75" s="188">
        <v>42</v>
      </c>
      <c r="G75" s="188" t="s">
        <v>369</v>
      </c>
      <c r="H75" s="242">
        <v>26712.040752044089</v>
      </c>
      <c r="J75" s="235"/>
      <c r="K75" s="188">
        <f t="shared" si="0"/>
        <v>226.28730557484377</v>
      </c>
      <c r="L75" s="188">
        <f t="shared" si="1"/>
        <v>1444</v>
      </c>
      <c r="M75" s="188">
        <f t="shared" si="2"/>
        <v>106.4</v>
      </c>
      <c r="N75" s="241">
        <f t="shared" si="3"/>
        <v>26712.040752044089</v>
      </c>
      <c r="AA75" s="235"/>
      <c r="AF75" s="236"/>
    </row>
    <row r="76" spans="2:32" x14ac:dyDescent="0.25">
      <c r="B76" s="240">
        <v>11537.01</v>
      </c>
      <c r="C76" s="188">
        <v>24</v>
      </c>
      <c r="D76" s="188">
        <v>4550</v>
      </c>
      <c r="E76" s="241">
        <v>307.76194893919131</v>
      </c>
      <c r="F76" s="188">
        <v>50</v>
      </c>
      <c r="G76" s="188" t="s">
        <v>369</v>
      </c>
      <c r="H76" s="242">
        <v>10333.596023759459</v>
      </c>
      <c r="J76" s="235"/>
      <c r="K76" s="188">
        <f t="shared" si="0"/>
        <v>739.20769212749644</v>
      </c>
      <c r="L76" s="188">
        <f t="shared" si="1"/>
        <v>576</v>
      </c>
      <c r="M76" s="188">
        <f t="shared" si="2"/>
        <v>109.2</v>
      </c>
      <c r="N76" s="241">
        <f t="shared" si="3"/>
        <v>10333.596023759459</v>
      </c>
      <c r="AA76" s="235"/>
      <c r="AF76" s="236"/>
    </row>
    <row r="77" spans="2:32" x14ac:dyDescent="0.25">
      <c r="B77" s="240">
        <v>32733.41</v>
      </c>
      <c r="C77" s="188">
        <v>41</v>
      </c>
      <c r="D77" s="188">
        <v>4025</v>
      </c>
      <c r="E77" s="241">
        <v>582.60231591612103</v>
      </c>
      <c r="F77" s="188">
        <v>34</v>
      </c>
      <c r="G77" s="188" t="s">
        <v>369</v>
      </c>
      <c r="H77" s="242">
        <v>31818.788315811089</v>
      </c>
      <c r="J77" s="235"/>
      <c r="K77" s="188">
        <f t="shared" si="0"/>
        <v>234.89436320693017</v>
      </c>
      <c r="L77" s="188">
        <f t="shared" si="1"/>
        <v>1681</v>
      </c>
      <c r="M77" s="188">
        <f t="shared" si="2"/>
        <v>165.02500000000001</v>
      </c>
      <c r="N77" s="241">
        <f t="shared" si="3"/>
        <v>31818.788315811089</v>
      </c>
      <c r="AA77" s="235"/>
      <c r="AF77" s="236"/>
    </row>
    <row r="78" spans="2:32" x14ac:dyDescent="0.25">
      <c r="B78" s="240">
        <v>37004.11</v>
      </c>
      <c r="C78" s="188">
        <v>40</v>
      </c>
      <c r="D78" s="188">
        <v>4812.22</v>
      </c>
      <c r="E78" s="241">
        <v>639.25363508438897</v>
      </c>
      <c r="F78" s="188">
        <v>35</v>
      </c>
      <c r="G78" s="188" t="s">
        <v>369</v>
      </c>
      <c r="H78" s="242">
        <v>36063.244915693555</v>
      </c>
      <c r="J78" s="235"/>
      <c r="K78" s="188">
        <f t="shared" si="0"/>
        <v>263.47554516098381</v>
      </c>
      <c r="L78" s="188">
        <f t="shared" si="1"/>
        <v>1600</v>
      </c>
      <c r="M78" s="188">
        <f t="shared" si="2"/>
        <v>192.48880000000003</v>
      </c>
      <c r="N78" s="241">
        <f t="shared" si="3"/>
        <v>36063.244915693555</v>
      </c>
      <c r="AA78" s="235"/>
      <c r="AF78" s="236"/>
    </row>
    <row r="79" spans="2:32" x14ac:dyDescent="0.25">
      <c r="B79" s="240">
        <v>28487.78</v>
      </c>
      <c r="C79" s="188">
        <v>37</v>
      </c>
      <c r="D79" s="188">
        <v>2800</v>
      </c>
      <c r="E79" s="241">
        <v>507.81435088004218</v>
      </c>
      <c r="F79" s="188">
        <v>38</v>
      </c>
      <c r="G79" s="188" t="s">
        <v>369</v>
      </c>
      <c r="H79" s="242">
        <v>27725.090476851121</v>
      </c>
      <c r="J79" s="235"/>
      <c r="K79" s="188">
        <f t="shared" si="0"/>
        <v>209.52539016593136</v>
      </c>
      <c r="L79" s="188">
        <f t="shared" si="1"/>
        <v>1369</v>
      </c>
      <c r="M79" s="188">
        <f t="shared" si="2"/>
        <v>103.6</v>
      </c>
      <c r="N79" s="241">
        <f t="shared" si="3"/>
        <v>27725.090476851121</v>
      </c>
      <c r="AA79" s="235"/>
      <c r="AF79" s="236"/>
    </row>
    <row r="80" spans="2:32" x14ac:dyDescent="0.25">
      <c r="B80" s="240">
        <v>5959.59</v>
      </c>
      <c r="C80" s="188">
        <v>35</v>
      </c>
      <c r="D80" s="188">
        <v>1050</v>
      </c>
      <c r="E80" s="241">
        <v>95.840283966776042</v>
      </c>
      <c r="F80" s="188">
        <v>50</v>
      </c>
      <c r="G80" s="188" t="s">
        <v>369</v>
      </c>
      <c r="H80" s="242">
        <v>4889.6885512473491</v>
      </c>
      <c r="J80" s="235"/>
      <c r="K80" s="188">
        <f t="shared" si="0"/>
        <v>547.78635691646775</v>
      </c>
      <c r="L80" s="188">
        <f t="shared" si="1"/>
        <v>1225</v>
      </c>
      <c r="M80" s="188">
        <f t="shared" si="2"/>
        <v>36.75</v>
      </c>
      <c r="N80" s="241">
        <f t="shared" si="3"/>
        <v>4889.6885512473491</v>
      </c>
      <c r="AA80" s="235"/>
      <c r="AF80" s="236"/>
    </row>
    <row r="81" spans="2:32" x14ac:dyDescent="0.25">
      <c r="B81" s="240">
        <v>6898.5</v>
      </c>
      <c r="C81" s="188">
        <v>35</v>
      </c>
      <c r="D81" s="188">
        <v>1107.1886000000002</v>
      </c>
      <c r="E81" s="241">
        <v>111.16573653848477</v>
      </c>
      <c r="F81" s="188">
        <v>50</v>
      </c>
      <c r="G81" s="188" t="s">
        <v>369</v>
      </c>
      <c r="H81" s="242">
        <v>5862.1334494825533</v>
      </c>
      <c r="J81" s="235"/>
      <c r="K81" s="188">
        <f t="shared" si="0"/>
        <v>497.99004372930125</v>
      </c>
      <c r="L81" s="188">
        <f t="shared" si="1"/>
        <v>1225</v>
      </c>
      <c r="M81" s="188">
        <f t="shared" si="2"/>
        <v>38.751601000000008</v>
      </c>
      <c r="N81" s="241">
        <f t="shared" si="3"/>
        <v>5862.1334494825533</v>
      </c>
      <c r="AA81" s="235"/>
      <c r="AF81" s="236"/>
    </row>
    <row r="82" spans="2:32" x14ac:dyDescent="0.25">
      <c r="B82" s="240">
        <v>5514.87</v>
      </c>
      <c r="C82" s="188">
        <v>34</v>
      </c>
      <c r="D82" s="188">
        <v>1050</v>
      </c>
      <c r="E82" s="241">
        <v>90.494846513867699</v>
      </c>
      <c r="F82" s="188">
        <v>50</v>
      </c>
      <c r="G82" s="188" t="s">
        <v>369</v>
      </c>
      <c r="H82" s="242">
        <v>4402.4467473846998</v>
      </c>
      <c r="J82" s="235"/>
      <c r="K82" s="188">
        <f t="shared" si="0"/>
        <v>580.14353327793913</v>
      </c>
      <c r="L82" s="188">
        <f t="shared" si="1"/>
        <v>1156</v>
      </c>
      <c r="M82" s="188">
        <f t="shared" si="2"/>
        <v>35.700000000000003</v>
      </c>
      <c r="N82" s="241">
        <f t="shared" si="3"/>
        <v>4402.4467473846998</v>
      </c>
      <c r="AA82" s="235"/>
      <c r="AF82" s="236"/>
    </row>
    <row r="83" spans="2:32" x14ac:dyDescent="0.25">
      <c r="B83" s="240">
        <v>9898.68</v>
      </c>
      <c r="C83" s="188">
        <v>24</v>
      </c>
      <c r="D83" s="188">
        <v>1689.52</v>
      </c>
      <c r="E83" s="241">
        <v>188.61689251035543</v>
      </c>
      <c r="F83" s="188">
        <v>50</v>
      </c>
      <c r="G83" s="188" t="s">
        <v>373</v>
      </c>
      <c r="H83" s="242">
        <v>9284.5642809330238</v>
      </c>
      <c r="J83" s="235"/>
      <c r="K83" s="188">
        <f t="shared" si="0"/>
        <v>447.87080772928175</v>
      </c>
      <c r="L83" s="188">
        <f t="shared" si="1"/>
        <v>0</v>
      </c>
      <c r="M83" s="188">
        <f t="shared" si="2"/>
        <v>40.548479999999998</v>
      </c>
      <c r="N83" s="241">
        <f t="shared" si="3"/>
        <v>9284.5642809330238</v>
      </c>
      <c r="AA83" s="235"/>
      <c r="AF83" s="236"/>
    </row>
    <row r="84" spans="2:32" x14ac:dyDescent="0.25">
      <c r="B84" s="240">
        <v>23844.61</v>
      </c>
      <c r="C84" s="188">
        <v>36</v>
      </c>
      <c r="D84" s="188">
        <v>2866.3764500000002</v>
      </c>
      <c r="E84" s="241">
        <v>425.56111854080473</v>
      </c>
      <c r="F84" s="188">
        <v>39</v>
      </c>
      <c r="G84" s="188" t="s">
        <v>369</v>
      </c>
      <c r="H84" s="242">
        <v>23085.470498138671</v>
      </c>
      <c r="J84" s="235"/>
      <c r="K84" s="188">
        <f t="shared" si="0"/>
        <v>262.68537392069385</v>
      </c>
      <c r="L84" s="188">
        <f t="shared" si="1"/>
        <v>1296</v>
      </c>
      <c r="M84" s="188">
        <f t="shared" si="2"/>
        <v>103.18955220000001</v>
      </c>
      <c r="N84" s="241">
        <f t="shared" si="3"/>
        <v>23085.470498138671</v>
      </c>
      <c r="AA84" s="235"/>
      <c r="AF84" s="236"/>
    </row>
    <row r="85" spans="2:32" x14ac:dyDescent="0.25">
      <c r="B85" s="240">
        <v>33609.94</v>
      </c>
      <c r="C85" s="188">
        <v>45</v>
      </c>
      <c r="D85" s="188">
        <v>3078.3122999999996</v>
      </c>
      <c r="E85" s="241">
        <v>645.87104838354742</v>
      </c>
      <c r="F85" s="188">
        <v>32</v>
      </c>
      <c r="G85" s="188" t="s">
        <v>369</v>
      </c>
      <c r="H85" s="242">
        <v>32664.431926591769</v>
      </c>
      <c r="J85" s="235"/>
      <c r="K85" s="188">
        <f t="shared" si="0"/>
        <v>152.51650286312676</v>
      </c>
      <c r="L85" s="188">
        <f t="shared" si="1"/>
        <v>2025</v>
      </c>
      <c r="M85" s="188">
        <f t="shared" si="2"/>
        <v>138.52405349999998</v>
      </c>
      <c r="N85" s="241">
        <f t="shared" si="3"/>
        <v>32664.431926591769</v>
      </c>
      <c r="AA85" s="235"/>
      <c r="AF85" s="236"/>
    </row>
    <row r="86" spans="2:32" x14ac:dyDescent="0.25">
      <c r="B86" s="240">
        <v>24210.13</v>
      </c>
      <c r="C86" s="188">
        <v>41</v>
      </c>
      <c r="D86" s="188">
        <v>2800</v>
      </c>
      <c r="E86" s="241">
        <v>552.65053266902737</v>
      </c>
      <c r="F86" s="188">
        <v>24</v>
      </c>
      <c r="G86" s="188" t="s">
        <v>369</v>
      </c>
      <c r="H86" s="242">
        <v>23429.476499761906</v>
      </c>
      <c r="J86" s="235"/>
      <c r="K86" s="188">
        <f t="shared" si="0"/>
        <v>121.5958296022215</v>
      </c>
      <c r="L86" s="188">
        <f t="shared" si="1"/>
        <v>1681</v>
      </c>
      <c r="M86" s="188">
        <f t="shared" si="2"/>
        <v>114.8</v>
      </c>
      <c r="N86" s="241">
        <f t="shared" si="3"/>
        <v>23429.476499761906</v>
      </c>
      <c r="AA86" s="235"/>
      <c r="AF86" s="236"/>
    </row>
    <row r="87" spans="2:32" x14ac:dyDescent="0.25">
      <c r="B87" s="240">
        <v>7019.5</v>
      </c>
      <c r="C87" s="188">
        <v>31</v>
      </c>
      <c r="D87" s="188">
        <v>2800</v>
      </c>
      <c r="E87" s="241">
        <v>258.04169106135078</v>
      </c>
      <c r="F87" s="188">
        <v>29</v>
      </c>
      <c r="G87" s="188" t="s">
        <v>369</v>
      </c>
      <c r="H87" s="242">
        <v>6293.8233616833631</v>
      </c>
      <c r="J87" s="235"/>
      <c r="K87" s="188">
        <f t="shared" si="0"/>
        <v>314.67783235343268</v>
      </c>
      <c r="L87" s="188">
        <f t="shared" si="1"/>
        <v>961</v>
      </c>
      <c r="M87" s="188">
        <f t="shared" si="2"/>
        <v>86.8</v>
      </c>
      <c r="N87" s="241">
        <f t="shared" si="3"/>
        <v>6293.8233616833631</v>
      </c>
      <c r="AA87" s="235"/>
      <c r="AF87" s="236"/>
    </row>
    <row r="88" spans="2:32" x14ac:dyDescent="0.25">
      <c r="B88" s="240">
        <v>3845.78</v>
      </c>
      <c r="C88" s="188">
        <v>43</v>
      </c>
      <c r="D88" s="188">
        <v>1050</v>
      </c>
      <c r="E88" s="241">
        <v>179.0723731491772</v>
      </c>
      <c r="F88" s="188">
        <v>10</v>
      </c>
      <c r="G88" s="188" t="s">
        <v>369</v>
      </c>
      <c r="H88" s="242">
        <v>3172.1185355595135</v>
      </c>
      <c r="J88" s="235"/>
      <c r="K88" s="188">
        <f t="shared" si="0"/>
        <v>58.635510410379823</v>
      </c>
      <c r="L88" s="188">
        <f t="shared" si="1"/>
        <v>1849</v>
      </c>
      <c r="M88" s="188">
        <f t="shared" si="2"/>
        <v>45.15</v>
      </c>
      <c r="N88" s="241">
        <f t="shared" si="3"/>
        <v>3172.1185355595135</v>
      </c>
      <c r="AA88" s="235"/>
      <c r="AF88" s="236"/>
    </row>
    <row r="89" spans="2:32" x14ac:dyDescent="0.25">
      <c r="B89" s="240">
        <v>71375.53</v>
      </c>
      <c r="C89" s="188">
        <v>39</v>
      </c>
      <c r="D89" s="188">
        <v>6300</v>
      </c>
      <c r="E89" s="241">
        <v>1205.551907576775</v>
      </c>
      <c r="F89" s="188">
        <v>40</v>
      </c>
      <c r="G89" s="188" t="s">
        <v>369</v>
      </c>
      <c r="H89" s="242">
        <v>70528.881133716699</v>
      </c>
      <c r="J89" s="235"/>
      <c r="K89" s="188">
        <f t="shared" ref="K89:K152" si="4">D89*F89/E89</f>
        <v>209.03289059243724</v>
      </c>
      <c r="L89" s="188">
        <f t="shared" ref="L89:L152" si="5">IF(G89="F",0,C89^2)</f>
        <v>1521</v>
      </c>
      <c r="M89" s="188">
        <f t="shared" ref="M89:M152" si="6">C89*D89/1000</f>
        <v>245.7</v>
      </c>
      <c r="N89" s="241">
        <f t="shared" ref="N89:N152" si="7">H89</f>
        <v>70528.881133716699</v>
      </c>
      <c r="AA89" s="235"/>
      <c r="AF89" s="236"/>
    </row>
    <row r="90" spans="2:32" x14ac:dyDescent="0.25">
      <c r="B90" s="240">
        <v>32033.48</v>
      </c>
      <c r="C90" s="188">
        <v>43</v>
      </c>
      <c r="D90" s="188">
        <v>3149.5754500000003</v>
      </c>
      <c r="E90" s="241">
        <v>537.1447145179884</v>
      </c>
      <c r="F90" s="188">
        <v>40</v>
      </c>
      <c r="G90" s="188" t="s">
        <v>369</v>
      </c>
      <c r="H90" s="242">
        <v>31126.942919211087</v>
      </c>
      <c r="J90" s="235"/>
      <c r="K90" s="188">
        <f t="shared" si="4"/>
        <v>234.54204164151926</v>
      </c>
      <c r="L90" s="188">
        <f t="shared" si="5"/>
        <v>1849</v>
      </c>
      <c r="M90" s="188">
        <f t="shared" si="6"/>
        <v>135.43174435000003</v>
      </c>
      <c r="N90" s="241">
        <f t="shared" si="7"/>
        <v>31126.942919211087</v>
      </c>
      <c r="AA90" s="235"/>
      <c r="AF90" s="236"/>
    </row>
    <row r="91" spans="2:32" x14ac:dyDescent="0.25">
      <c r="B91" s="240">
        <v>11167.32</v>
      </c>
      <c r="C91" s="188">
        <v>40</v>
      </c>
      <c r="D91" s="188">
        <v>2800</v>
      </c>
      <c r="E91" s="241">
        <v>427.00489536834249</v>
      </c>
      <c r="F91" s="188">
        <v>15</v>
      </c>
      <c r="G91" s="188" t="s">
        <v>369</v>
      </c>
      <c r="H91" s="242">
        <v>10486.14899943851</v>
      </c>
      <c r="J91" s="235"/>
      <c r="K91" s="188">
        <f t="shared" si="4"/>
        <v>98.359528088711969</v>
      </c>
      <c r="L91" s="188">
        <f t="shared" si="5"/>
        <v>1600</v>
      </c>
      <c r="M91" s="188">
        <f t="shared" si="6"/>
        <v>112</v>
      </c>
      <c r="N91" s="241">
        <f t="shared" si="7"/>
        <v>10486.14899943851</v>
      </c>
      <c r="AA91" s="235"/>
      <c r="AF91" s="236"/>
    </row>
    <row r="92" spans="2:32" x14ac:dyDescent="0.25">
      <c r="B92" s="240">
        <v>22375.97</v>
      </c>
      <c r="C92" s="188">
        <v>36</v>
      </c>
      <c r="D92" s="188">
        <v>2800</v>
      </c>
      <c r="E92" s="241">
        <v>235.46908364371839</v>
      </c>
      <c r="F92" s="188">
        <v>39</v>
      </c>
      <c r="G92" s="188" t="s">
        <v>373</v>
      </c>
      <c r="H92" s="242">
        <v>21752.797992005202</v>
      </c>
      <c r="J92" s="235"/>
      <c r="K92" s="188">
        <f t="shared" si="4"/>
        <v>463.75514912703966</v>
      </c>
      <c r="L92" s="188">
        <f t="shared" si="5"/>
        <v>0</v>
      </c>
      <c r="M92" s="188">
        <f t="shared" si="6"/>
        <v>100.8</v>
      </c>
      <c r="N92" s="241">
        <f t="shared" si="7"/>
        <v>21752.797992005202</v>
      </c>
      <c r="AA92" s="235"/>
      <c r="AF92" s="236"/>
    </row>
    <row r="93" spans="2:32" x14ac:dyDescent="0.25">
      <c r="B93" s="240">
        <v>35180.239999999998</v>
      </c>
      <c r="C93" s="188">
        <v>35</v>
      </c>
      <c r="D93" s="188">
        <v>4286.7314000000006</v>
      </c>
      <c r="E93" s="241">
        <v>338.27591486385552</v>
      </c>
      <c r="F93" s="188">
        <v>50</v>
      </c>
      <c r="G93" s="188" t="s">
        <v>373</v>
      </c>
      <c r="H93" s="242">
        <v>34329.913147292173</v>
      </c>
      <c r="J93" s="235"/>
      <c r="K93" s="188">
        <f t="shared" si="4"/>
        <v>633.61463403702021</v>
      </c>
      <c r="L93" s="188">
        <f t="shared" si="5"/>
        <v>0</v>
      </c>
      <c r="M93" s="188">
        <f t="shared" si="6"/>
        <v>150.03559900000002</v>
      </c>
      <c r="N93" s="241">
        <f t="shared" si="7"/>
        <v>34329.913147292173</v>
      </c>
      <c r="AA93" s="235"/>
      <c r="AF93" s="236"/>
    </row>
    <row r="94" spans="2:32" x14ac:dyDescent="0.25">
      <c r="B94" s="240">
        <v>7566.24</v>
      </c>
      <c r="C94" s="188">
        <v>27</v>
      </c>
      <c r="D94" s="188">
        <v>2800</v>
      </c>
      <c r="E94" s="241">
        <v>241.51937836799766</v>
      </c>
      <c r="F94" s="188">
        <v>50</v>
      </c>
      <c r="G94" s="188" t="s">
        <v>369</v>
      </c>
      <c r="H94" s="242">
        <v>6538.004168377106</v>
      </c>
      <c r="J94" s="235"/>
      <c r="K94" s="188">
        <f t="shared" si="4"/>
        <v>579.66363173842365</v>
      </c>
      <c r="L94" s="188">
        <f t="shared" si="5"/>
        <v>729</v>
      </c>
      <c r="M94" s="188">
        <f t="shared" si="6"/>
        <v>75.599999999999994</v>
      </c>
      <c r="N94" s="241">
        <f t="shared" si="7"/>
        <v>6538.004168377106</v>
      </c>
      <c r="AA94" s="235"/>
      <c r="AF94" s="236"/>
    </row>
    <row r="95" spans="2:32" x14ac:dyDescent="0.25">
      <c r="B95" s="240">
        <v>14529.03</v>
      </c>
      <c r="C95" s="188">
        <v>32</v>
      </c>
      <c r="D95" s="188">
        <v>2800</v>
      </c>
      <c r="E95" s="241">
        <v>206.29797335013805</v>
      </c>
      <c r="F95" s="188">
        <v>33</v>
      </c>
      <c r="G95" s="188" t="s">
        <v>373</v>
      </c>
      <c r="H95" s="242">
        <v>13860.672495188519</v>
      </c>
      <c r="J95" s="235"/>
      <c r="K95" s="188">
        <f t="shared" si="4"/>
        <v>447.89582030054476</v>
      </c>
      <c r="L95" s="188">
        <f t="shared" si="5"/>
        <v>0</v>
      </c>
      <c r="M95" s="188">
        <f t="shared" si="6"/>
        <v>89.6</v>
      </c>
      <c r="N95" s="241">
        <f t="shared" si="7"/>
        <v>13860.672495188519</v>
      </c>
      <c r="AA95" s="235"/>
      <c r="AF95" s="236"/>
    </row>
    <row r="96" spans="2:32" x14ac:dyDescent="0.25">
      <c r="B96" s="240">
        <v>8657.8799999999992</v>
      </c>
      <c r="C96" s="188">
        <v>31</v>
      </c>
      <c r="D96" s="188">
        <v>1458.6873000000001</v>
      </c>
      <c r="E96" s="241">
        <v>103.43926070539756</v>
      </c>
      <c r="F96" s="188">
        <v>50</v>
      </c>
      <c r="G96" s="188" t="s">
        <v>373</v>
      </c>
      <c r="H96" s="242">
        <v>7707.951288928668</v>
      </c>
      <c r="J96" s="235"/>
      <c r="K96" s="188">
        <f t="shared" si="4"/>
        <v>705.09364145324196</v>
      </c>
      <c r="L96" s="188">
        <f t="shared" si="5"/>
        <v>0</v>
      </c>
      <c r="M96" s="188">
        <f t="shared" si="6"/>
        <v>45.219306300000007</v>
      </c>
      <c r="N96" s="241">
        <f t="shared" si="7"/>
        <v>7707.951288928668</v>
      </c>
      <c r="AA96" s="235"/>
      <c r="AF96" s="236"/>
    </row>
    <row r="97" spans="2:32" x14ac:dyDescent="0.25">
      <c r="B97" s="240">
        <v>9281.5</v>
      </c>
      <c r="C97" s="188">
        <v>35</v>
      </c>
      <c r="D97" s="188">
        <v>2100</v>
      </c>
      <c r="E97" s="241">
        <v>191.68056793355208</v>
      </c>
      <c r="F97" s="188">
        <v>30</v>
      </c>
      <c r="G97" s="188" t="s">
        <v>369</v>
      </c>
      <c r="H97" s="242">
        <v>8419.4045779846001</v>
      </c>
      <c r="J97" s="235"/>
      <c r="K97" s="188">
        <f t="shared" si="4"/>
        <v>328.67181414988062</v>
      </c>
      <c r="L97" s="188">
        <f t="shared" si="5"/>
        <v>1225</v>
      </c>
      <c r="M97" s="188">
        <f t="shared" si="6"/>
        <v>73.5</v>
      </c>
      <c r="N97" s="241">
        <f t="shared" si="7"/>
        <v>8419.4045779846001</v>
      </c>
      <c r="AA97" s="235"/>
      <c r="AF97" s="236"/>
    </row>
    <row r="98" spans="2:32" x14ac:dyDescent="0.25">
      <c r="B98" s="240">
        <v>1926.18</v>
      </c>
      <c r="C98" s="188">
        <v>26</v>
      </c>
      <c r="D98" s="188">
        <v>1050</v>
      </c>
      <c r="E98" s="241">
        <v>111.59679713795552</v>
      </c>
      <c r="F98" s="188">
        <v>47</v>
      </c>
      <c r="G98" s="188" t="s">
        <v>369</v>
      </c>
      <c r="H98" s="242">
        <v>1139.8364032914455</v>
      </c>
      <c r="J98" s="235"/>
      <c r="K98" s="188">
        <f t="shared" si="4"/>
        <v>442.21699247330304</v>
      </c>
      <c r="L98" s="188">
        <f t="shared" si="5"/>
        <v>676</v>
      </c>
      <c r="M98" s="188">
        <f t="shared" si="6"/>
        <v>27.3</v>
      </c>
      <c r="N98" s="241">
        <f t="shared" si="7"/>
        <v>1139.8364032914455</v>
      </c>
      <c r="AA98" s="235"/>
      <c r="AF98" s="236"/>
    </row>
    <row r="99" spans="2:32" x14ac:dyDescent="0.25">
      <c r="B99" s="240">
        <v>10174.73</v>
      </c>
      <c r="C99" s="188">
        <v>32</v>
      </c>
      <c r="D99" s="188">
        <v>2921.1048999999998</v>
      </c>
      <c r="E99" s="241">
        <v>230.51268815799199</v>
      </c>
      <c r="F99" s="188">
        <v>30</v>
      </c>
      <c r="G99" s="188" t="s">
        <v>369</v>
      </c>
      <c r="H99" s="242">
        <v>9318.5067081239104</v>
      </c>
      <c r="J99" s="235"/>
      <c r="K99" s="188">
        <f t="shared" si="4"/>
        <v>380.16626199741671</v>
      </c>
      <c r="L99" s="188">
        <f t="shared" si="5"/>
        <v>1024</v>
      </c>
      <c r="M99" s="188">
        <f t="shared" si="6"/>
        <v>93.4753568</v>
      </c>
      <c r="N99" s="241">
        <f t="shared" si="7"/>
        <v>9318.5067081239104</v>
      </c>
      <c r="AA99" s="235"/>
      <c r="AF99" s="236"/>
    </row>
    <row r="100" spans="2:32" x14ac:dyDescent="0.25">
      <c r="B100" s="240">
        <v>5065.82</v>
      </c>
      <c r="C100" s="188">
        <v>33</v>
      </c>
      <c r="D100" s="188">
        <v>1050</v>
      </c>
      <c r="E100" s="241">
        <v>86.294853246650121</v>
      </c>
      <c r="F100" s="188">
        <v>50</v>
      </c>
      <c r="G100" s="188" t="s">
        <v>369</v>
      </c>
      <c r="H100" s="242">
        <v>3962.635562130009</v>
      </c>
      <c r="J100" s="235"/>
      <c r="K100" s="188">
        <f t="shared" si="4"/>
        <v>608.37927205163885</v>
      </c>
      <c r="L100" s="188">
        <f t="shared" si="5"/>
        <v>1089</v>
      </c>
      <c r="M100" s="188">
        <f t="shared" si="6"/>
        <v>34.65</v>
      </c>
      <c r="N100" s="241">
        <f t="shared" si="7"/>
        <v>3962.635562130009</v>
      </c>
      <c r="AA100" s="235"/>
      <c r="AF100" s="236"/>
    </row>
    <row r="101" spans="2:32" x14ac:dyDescent="0.25">
      <c r="B101" s="240">
        <v>4574.74</v>
      </c>
      <c r="C101" s="188">
        <v>35</v>
      </c>
      <c r="D101" s="188">
        <v>1050</v>
      </c>
      <c r="E101" s="241">
        <v>95.840283966776042</v>
      </c>
      <c r="F101" s="188">
        <v>29</v>
      </c>
      <c r="G101" s="188" t="s">
        <v>369</v>
      </c>
      <c r="H101" s="242">
        <v>3778.5334582391929</v>
      </c>
      <c r="J101" s="235"/>
      <c r="K101" s="188">
        <f t="shared" si="4"/>
        <v>317.71608701155128</v>
      </c>
      <c r="L101" s="188">
        <f t="shared" si="5"/>
        <v>1225</v>
      </c>
      <c r="M101" s="188">
        <f t="shared" si="6"/>
        <v>36.75</v>
      </c>
      <c r="N101" s="241">
        <f t="shared" si="7"/>
        <v>3778.5334582391929</v>
      </c>
      <c r="AA101" s="235"/>
      <c r="AF101" s="236"/>
    </row>
    <row r="102" spans="2:32" x14ac:dyDescent="0.25">
      <c r="B102" s="240">
        <v>9626.01</v>
      </c>
      <c r="C102" s="188">
        <v>41</v>
      </c>
      <c r="D102" s="188">
        <v>1050</v>
      </c>
      <c r="E102" s="241">
        <v>148.52931252753768</v>
      </c>
      <c r="F102" s="188">
        <v>44</v>
      </c>
      <c r="G102" s="188" t="s">
        <v>369</v>
      </c>
      <c r="H102" s="242">
        <v>8634.0015478854693</v>
      </c>
      <c r="J102" s="235"/>
      <c r="K102" s="188">
        <f t="shared" si="4"/>
        <v>311.04971277258426</v>
      </c>
      <c r="L102" s="188">
        <f t="shared" si="5"/>
        <v>1681</v>
      </c>
      <c r="M102" s="188">
        <f t="shared" si="6"/>
        <v>43.05</v>
      </c>
      <c r="N102" s="241">
        <f t="shared" si="7"/>
        <v>8634.0015478854693</v>
      </c>
      <c r="AA102" s="235"/>
      <c r="AF102" s="236"/>
    </row>
    <row r="103" spans="2:32" x14ac:dyDescent="0.25">
      <c r="B103" s="240">
        <v>9058.3799999999992</v>
      </c>
      <c r="C103" s="188">
        <v>29</v>
      </c>
      <c r="D103" s="188">
        <v>1750</v>
      </c>
      <c r="E103" s="241">
        <v>189.0059902478323</v>
      </c>
      <c r="F103" s="188">
        <v>50</v>
      </c>
      <c r="G103" s="188" t="s">
        <v>369</v>
      </c>
      <c r="H103" s="242">
        <v>8204.8661536016516</v>
      </c>
      <c r="J103" s="235"/>
      <c r="K103" s="188">
        <f t="shared" si="4"/>
        <v>462.94829007941206</v>
      </c>
      <c r="L103" s="188">
        <f t="shared" si="5"/>
        <v>841</v>
      </c>
      <c r="M103" s="188">
        <f t="shared" si="6"/>
        <v>50.75</v>
      </c>
      <c r="N103" s="241">
        <f t="shared" si="7"/>
        <v>8204.8661536016516</v>
      </c>
      <c r="AA103" s="235"/>
      <c r="AF103" s="236"/>
    </row>
    <row r="104" spans="2:32" x14ac:dyDescent="0.25">
      <c r="B104" s="240">
        <v>4661.5600000000004</v>
      </c>
      <c r="C104" s="188">
        <v>32</v>
      </c>
      <c r="D104" s="188">
        <v>1050</v>
      </c>
      <c r="E104" s="241">
        <v>82.858483639492576</v>
      </c>
      <c r="F104" s="188">
        <v>50</v>
      </c>
      <c r="G104" s="188" t="s">
        <v>369</v>
      </c>
      <c r="H104" s="242">
        <v>3565.0497587186619</v>
      </c>
      <c r="J104" s="235"/>
      <c r="K104" s="188">
        <f t="shared" si="4"/>
        <v>633.61043666236117</v>
      </c>
      <c r="L104" s="188">
        <f t="shared" si="5"/>
        <v>1024</v>
      </c>
      <c r="M104" s="188">
        <f t="shared" si="6"/>
        <v>33.6</v>
      </c>
      <c r="N104" s="241">
        <f t="shared" si="7"/>
        <v>3565.0497587186619</v>
      </c>
      <c r="AA104" s="235"/>
      <c r="AF104" s="236"/>
    </row>
    <row r="105" spans="2:32" x14ac:dyDescent="0.25">
      <c r="B105" s="240">
        <v>15233.08</v>
      </c>
      <c r="C105" s="188">
        <v>55</v>
      </c>
      <c r="D105" s="188">
        <v>1050</v>
      </c>
      <c r="E105" s="241">
        <v>595.88942257790495</v>
      </c>
      <c r="F105" s="188">
        <v>15</v>
      </c>
      <c r="G105" s="188" t="s">
        <v>369</v>
      </c>
      <c r="H105" s="242">
        <v>14252.87320168103</v>
      </c>
      <c r="J105" s="235"/>
      <c r="K105" s="188">
        <f t="shared" si="4"/>
        <v>26.431078322993539</v>
      </c>
      <c r="L105" s="188">
        <f t="shared" si="5"/>
        <v>3025</v>
      </c>
      <c r="M105" s="188">
        <f t="shared" si="6"/>
        <v>57.75</v>
      </c>
      <c r="N105" s="241">
        <f t="shared" si="7"/>
        <v>14252.87320168103</v>
      </c>
      <c r="AA105" s="235"/>
      <c r="AF105" s="236"/>
    </row>
    <row r="106" spans="2:32" x14ac:dyDescent="0.25">
      <c r="B106" s="240">
        <v>2040.16</v>
      </c>
      <c r="C106" s="188">
        <v>23</v>
      </c>
      <c r="D106" s="188">
        <v>1050</v>
      </c>
      <c r="E106" s="241">
        <v>70.25833968385443</v>
      </c>
      <c r="F106" s="188">
        <v>30</v>
      </c>
      <c r="G106" s="188" t="s">
        <v>369</v>
      </c>
      <c r="H106" s="242">
        <v>1285.2952890759336</v>
      </c>
      <c r="J106" s="235"/>
      <c r="K106" s="188">
        <f t="shared" si="4"/>
        <v>448.34535148058433</v>
      </c>
      <c r="L106" s="188">
        <f t="shared" si="5"/>
        <v>529</v>
      </c>
      <c r="M106" s="188">
        <f t="shared" si="6"/>
        <v>24.15</v>
      </c>
      <c r="N106" s="241">
        <f t="shared" si="7"/>
        <v>1285.2952890759336</v>
      </c>
      <c r="AA106" s="235"/>
      <c r="AF106" s="236"/>
    </row>
    <row r="107" spans="2:32" x14ac:dyDescent="0.25">
      <c r="B107" s="240">
        <v>5624.96</v>
      </c>
      <c r="C107" s="188">
        <v>34</v>
      </c>
      <c r="D107" s="188">
        <v>1050</v>
      </c>
      <c r="E107" s="241">
        <v>90.494846513867699</v>
      </c>
      <c r="F107" s="188">
        <v>50</v>
      </c>
      <c r="G107" s="188" t="s">
        <v>369</v>
      </c>
      <c r="H107" s="242">
        <v>4492.0041756254413</v>
      </c>
      <c r="J107" s="235"/>
      <c r="K107" s="188">
        <f t="shared" si="4"/>
        <v>580.14353327793913</v>
      </c>
      <c r="L107" s="188">
        <f t="shared" si="5"/>
        <v>1156</v>
      </c>
      <c r="M107" s="188">
        <f t="shared" si="6"/>
        <v>35.700000000000003</v>
      </c>
      <c r="N107" s="241">
        <f t="shared" si="7"/>
        <v>4492.0041756254413</v>
      </c>
      <c r="AA107" s="235"/>
      <c r="AF107" s="236"/>
    </row>
    <row r="108" spans="2:32" x14ac:dyDescent="0.25">
      <c r="B108" s="240">
        <v>51824.76</v>
      </c>
      <c r="C108" s="188">
        <v>44</v>
      </c>
      <c r="D108" s="188">
        <v>5250</v>
      </c>
      <c r="E108" s="241">
        <v>1013.8461693400263</v>
      </c>
      <c r="F108" s="188">
        <v>30</v>
      </c>
      <c r="G108" s="188" t="s">
        <v>369</v>
      </c>
      <c r="H108" s="242">
        <v>50856.747420443615</v>
      </c>
      <c r="J108" s="235"/>
      <c r="K108" s="188">
        <f t="shared" si="4"/>
        <v>155.34901128297034</v>
      </c>
      <c r="L108" s="188">
        <f t="shared" si="5"/>
        <v>1936</v>
      </c>
      <c r="M108" s="188">
        <f t="shared" si="6"/>
        <v>231</v>
      </c>
      <c r="N108" s="241">
        <f t="shared" si="7"/>
        <v>50856.747420443615</v>
      </c>
      <c r="AA108" s="235"/>
      <c r="AF108" s="236"/>
    </row>
    <row r="109" spans="2:32" x14ac:dyDescent="0.25">
      <c r="B109" s="240">
        <v>14257.02</v>
      </c>
      <c r="C109" s="188">
        <v>35</v>
      </c>
      <c r="D109" s="188">
        <v>1925</v>
      </c>
      <c r="E109" s="241">
        <v>141.30859008820869</v>
      </c>
      <c r="F109" s="188">
        <v>45</v>
      </c>
      <c r="G109" s="188" t="s">
        <v>369</v>
      </c>
      <c r="H109" s="242">
        <v>13047.408022871052</v>
      </c>
      <c r="J109" s="235"/>
      <c r="K109" s="188">
        <f t="shared" si="4"/>
        <v>613.02005735055673</v>
      </c>
      <c r="L109" s="188">
        <f t="shared" si="5"/>
        <v>1225</v>
      </c>
      <c r="M109" s="188">
        <f t="shared" si="6"/>
        <v>67.375</v>
      </c>
      <c r="N109" s="241">
        <f t="shared" si="7"/>
        <v>13047.408022871052</v>
      </c>
      <c r="AA109" s="235"/>
      <c r="AF109" s="236"/>
    </row>
    <row r="110" spans="2:32" x14ac:dyDescent="0.25">
      <c r="B110" s="240">
        <v>9769.42</v>
      </c>
      <c r="C110" s="188">
        <v>29</v>
      </c>
      <c r="D110" s="188">
        <v>2800</v>
      </c>
      <c r="E110" s="241">
        <v>201.61031008623766</v>
      </c>
      <c r="F110" s="188">
        <v>50</v>
      </c>
      <c r="G110" s="188" t="s">
        <v>369</v>
      </c>
      <c r="H110" s="242">
        <v>8609.2858622142103</v>
      </c>
      <c r="J110" s="235"/>
      <c r="K110" s="188">
        <f t="shared" si="4"/>
        <v>694.40893146841449</v>
      </c>
      <c r="L110" s="188">
        <f t="shared" si="5"/>
        <v>841</v>
      </c>
      <c r="M110" s="188">
        <f t="shared" si="6"/>
        <v>81.2</v>
      </c>
      <c r="N110" s="241">
        <f t="shared" si="7"/>
        <v>8609.2858622142103</v>
      </c>
      <c r="AA110" s="235"/>
      <c r="AF110" s="236"/>
    </row>
    <row r="111" spans="2:32" x14ac:dyDescent="0.25">
      <c r="B111" s="240">
        <v>10860.31</v>
      </c>
      <c r="C111" s="188">
        <v>31</v>
      </c>
      <c r="D111" s="188">
        <v>4079.04</v>
      </c>
      <c r="E111" s="241">
        <v>448.62146248874768</v>
      </c>
      <c r="F111" s="188">
        <v>44</v>
      </c>
      <c r="G111" s="188" t="s">
        <v>373</v>
      </c>
      <c r="H111" s="242">
        <v>10288.089902548161</v>
      </c>
      <c r="J111" s="235"/>
      <c r="K111" s="188">
        <f t="shared" si="4"/>
        <v>400.06503256518107</v>
      </c>
      <c r="L111" s="188">
        <f t="shared" si="5"/>
        <v>0</v>
      </c>
      <c r="M111" s="188">
        <f t="shared" si="6"/>
        <v>126.45024000000001</v>
      </c>
      <c r="N111" s="241">
        <f t="shared" si="7"/>
        <v>10288.089902548161</v>
      </c>
      <c r="AA111" s="235"/>
      <c r="AF111" s="236"/>
    </row>
    <row r="112" spans="2:32" x14ac:dyDescent="0.25">
      <c r="B112" s="240">
        <v>17214.84</v>
      </c>
      <c r="C112" s="188">
        <v>38</v>
      </c>
      <c r="D112" s="188">
        <v>2800</v>
      </c>
      <c r="E112" s="241">
        <v>318.8184824341821</v>
      </c>
      <c r="F112" s="188">
        <v>36</v>
      </c>
      <c r="G112" s="188" t="s">
        <v>369</v>
      </c>
      <c r="H112" s="242">
        <v>16275.245777617209</v>
      </c>
      <c r="J112" s="235"/>
      <c r="K112" s="188">
        <f t="shared" si="4"/>
        <v>316.16736655413155</v>
      </c>
      <c r="L112" s="188">
        <f t="shared" si="5"/>
        <v>1444</v>
      </c>
      <c r="M112" s="188">
        <f t="shared" si="6"/>
        <v>106.4</v>
      </c>
      <c r="N112" s="241">
        <f t="shared" si="7"/>
        <v>16275.245777617209</v>
      </c>
      <c r="AA112" s="235"/>
      <c r="AF112" s="236"/>
    </row>
    <row r="113" spans="2:32" x14ac:dyDescent="0.25">
      <c r="B113" s="240">
        <v>189801.14</v>
      </c>
      <c r="C113" s="188">
        <v>56</v>
      </c>
      <c r="D113" s="188">
        <v>7000</v>
      </c>
      <c r="E113" s="241">
        <v>4939.8000615878536</v>
      </c>
      <c r="F113" s="188">
        <v>29</v>
      </c>
      <c r="G113" s="188" t="s">
        <v>369</v>
      </c>
      <c r="H113" s="242">
        <v>188570.62744826978</v>
      </c>
      <c r="J113" s="235"/>
      <c r="K113" s="188">
        <f t="shared" si="4"/>
        <v>41.094780652872721</v>
      </c>
      <c r="L113" s="188">
        <f t="shared" si="5"/>
        <v>3136</v>
      </c>
      <c r="M113" s="188">
        <f t="shared" si="6"/>
        <v>392</v>
      </c>
      <c r="N113" s="241">
        <f t="shared" si="7"/>
        <v>188570.62744826978</v>
      </c>
      <c r="AA113" s="235"/>
      <c r="AF113" s="236"/>
    </row>
    <row r="114" spans="2:32" x14ac:dyDescent="0.25">
      <c r="B114" s="240">
        <v>22194.6</v>
      </c>
      <c r="C114" s="188">
        <v>41</v>
      </c>
      <c r="D114" s="188">
        <v>2800</v>
      </c>
      <c r="E114" s="241">
        <v>368.44676794704498</v>
      </c>
      <c r="F114" s="188">
        <v>39</v>
      </c>
      <c r="G114" s="188" t="s">
        <v>369</v>
      </c>
      <c r="H114" s="242">
        <v>21218.76372335638</v>
      </c>
      <c r="J114" s="235"/>
      <c r="K114" s="188">
        <f t="shared" si="4"/>
        <v>296.37931310526454</v>
      </c>
      <c r="L114" s="188">
        <f t="shared" si="5"/>
        <v>1681</v>
      </c>
      <c r="M114" s="188">
        <f t="shared" si="6"/>
        <v>114.8</v>
      </c>
      <c r="N114" s="241">
        <f t="shared" si="7"/>
        <v>21218.76372335638</v>
      </c>
      <c r="AA114" s="235"/>
      <c r="AF114" s="236"/>
    </row>
    <row r="115" spans="2:32" x14ac:dyDescent="0.25">
      <c r="B115" s="240">
        <v>10583.94</v>
      </c>
      <c r="C115" s="188">
        <v>30</v>
      </c>
      <c r="D115" s="188">
        <v>2800</v>
      </c>
      <c r="E115" s="241">
        <v>206.70128722764187</v>
      </c>
      <c r="F115" s="188">
        <v>50</v>
      </c>
      <c r="G115" s="188" t="s">
        <v>369</v>
      </c>
      <c r="H115" s="242">
        <v>9371.1093101865772</v>
      </c>
      <c r="J115" s="235"/>
      <c r="K115" s="188">
        <f t="shared" si="4"/>
        <v>677.30589333881028</v>
      </c>
      <c r="L115" s="188">
        <f t="shared" si="5"/>
        <v>900</v>
      </c>
      <c r="M115" s="188">
        <f t="shared" si="6"/>
        <v>84</v>
      </c>
      <c r="N115" s="241">
        <f t="shared" si="7"/>
        <v>9371.1093101865772</v>
      </c>
      <c r="AA115" s="235"/>
      <c r="AF115" s="236"/>
    </row>
    <row r="116" spans="2:32" x14ac:dyDescent="0.25">
      <c r="B116" s="240">
        <v>56443.66</v>
      </c>
      <c r="C116" s="188">
        <v>25</v>
      </c>
      <c r="D116" s="188">
        <v>23361.1</v>
      </c>
      <c r="E116" s="241">
        <v>1469.3682953073944</v>
      </c>
      <c r="F116" s="188">
        <v>50</v>
      </c>
      <c r="G116" s="188" t="s">
        <v>369</v>
      </c>
      <c r="H116" s="242">
        <v>54968.661698844124</v>
      </c>
      <c r="J116" s="235"/>
      <c r="K116" s="188">
        <f t="shared" si="4"/>
        <v>794.93684716781024</v>
      </c>
      <c r="L116" s="188">
        <f t="shared" si="5"/>
        <v>625</v>
      </c>
      <c r="M116" s="188">
        <f t="shared" si="6"/>
        <v>584.02750000000003</v>
      </c>
      <c r="N116" s="241">
        <f t="shared" si="7"/>
        <v>54968.661698844124</v>
      </c>
      <c r="AA116" s="235"/>
      <c r="AF116" s="236"/>
    </row>
    <row r="117" spans="2:32" x14ac:dyDescent="0.25">
      <c r="B117" s="240">
        <v>48116.25</v>
      </c>
      <c r="C117" s="188">
        <v>28</v>
      </c>
      <c r="D117" s="188">
        <v>16800</v>
      </c>
      <c r="E117" s="241">
        <v>1389.6624235534475</v>
      </c>
      <c r="F117" s="188">
        <v>50</v>
      </c>
      <c r="G117" s="188" t="s">
        <v>369</v>
      </c>
      <c r="H117" s="242">
        <v>46851.117748588411</v>
      </c>
      <c r="J117" s="235"/>
      <c r="K117" s="188">
        <f t="shared" si="4"/>
        <v>604.46334718619732</v>
      </c>
      <c r="L117" s="188">
        <f t="shared" si="5"/>
        <v>784</v>
      </c>
      <c r="M117" s="188">
        <f t="shared" si="6"/>
        <v>470.4</v>
      </c>
      <c r="N117" s="241">
        <f t="shared" si="7"/>
        <v>46851.117748588411</v>
      </c>
      <c r="AA117" s="235"/>
      <c r="AF117" s="236"/>
    </row>
    <row r="118" spans="2:32" x14ac:dyDescent="0.25">
      <c r="B118" s="240">
        <v>38910.089999999997</v>
      </c>
      <c r="C118" s="188">
        <v>41</v>
      </c>
      <c r="D118" s="188">
        <v>2800</v>
      </c>
      <c r="E118" s="241">
        <v>704.26538683666377</v>
      </c>
      <c r="F118" s="188">
        <v>34</v>
      </c>
      <c r="G118" s="188" t="s">
        <v>369</v>
      </c>
      <c r="H118" s="242">
        <v>38133.422134975255</v>
      </c>
      <c r="J118" s="235"/>
      <c r="K118" s="188">
        <f t="shared" si="4"/>
        <v>135.1763153200076</v>
      </c>
      <c r="L118" s="188">
        <f t="shared" si="5"/>
        <v>1681</v>
      </c>
      <c r="M118" s="188">
        <f t="shared" si="6"/>
        <v>114.8</v>
      </c>
      <c r="N118" s="241">
        <f t="shared" si="7"/>
        <v>38133.422134975255</v>
      </c>
      <c r="AA118" s="235"/>
      <c r="AF118" s="236"/>
    </row>
    <row r="119" spans="2:32" x14ac:dyDescent="0.25">
      <c r="B119" s="240">
        <v>5404.88</v>
      </c>
      <c r="C119" s="188">
        <v>38</v>
      </c>
      <c r="D119" s="188">
        <v>175</v>
      </c>
      <c r="E119" s="241">
        <v>115.64405876738586</v>
      </c>
      <c r="F119" s="188">
        <v>30</v>
      </c>
      <c r="G119" s="188" t="s">
        <v>369</v>
      </c>
      <c r="H119" s="242">
        <v>4830.9882925364946</v>
      </c>
      <c r="J119" s="235"/>
      <c r="K119" s="188">
        <f t="shared" si="4"/>
        <v>45.397922348611083</v>
      </c>
      <c r="L119" s="188">
        <f t="shared" si="5"/>
        <v>1444</v>
      </c>
      <c r="M119" s="188">
        <f t="shared" si="6"/>
        <v>6.65</v>
      </c>
      <c r="N119" s="241">
        <f t="shared" si="7"/>
        <v>4830.9882925364946</v>
      </c>
      <c r="AA119" s="235"/>
      <c r="AF119" s="236"/>
    </row>
    <row r="120" spans="2:32" x14ac:dyDescent="0.25">
      <c r="B120" s="240">
        <v>17783.36</v>
      </c>
      <c r="C120" s="188">
        <v>25</v>
      </c>
      <c r="D120" s="188">
        <v>4900</v>
      </c>
      <c r="E120" s="241">
        <v>322.5262565749203</v>
      </c>
      <c r="F120" s="188">
        <v>50</v>
      </c>
      <c r="G120" s="188" t="s">
        <v>369</v>
      </c>
      <c r="H120" s="242">
        <v>16603.462815688083</v>
      </c>
      <c r="J120" s="235"/>
      <c r="K120" s="188">
        <f t="shared" si="4"/>
        <v>759.62807680151911</v>
      </c>
      <c r="L120" s="188">
        <f t="shared" si="5"/>
        <v>625</v>
      </c>
      <c r="M120" s="188">
        <f t="shared" si="6"/>
        <v>122.5</v>
      </c>
      <c r="N120" s="241">
        <f t="shared" si="7"/>
        <v>16603.462815688083</v>
      </c>
      <c r="AA120" s="235"/>
      <c r="AF120" s="236"/>
    </row>
    <row r="121" spans="2:32" x14ac:dyDescent="0.25">
      <c r="B121" s="240">
        <v>6303.71</v>
      </c>
      <c r="C121" s="188">
        <v>23</v>
      </c>
      <c r="D121" s="188">
        <v>2800</v>
      </c>
      <c r="E121" s="241">
        <v>174.28469148108047</v>
      </c>
      <c r="F121" s="188">
        <v>50</v>
      </c>
      <c r="G121" s="188" t="s">
        <v>369</v>
      </c>
      <c r="H121" s="242">
        <v>5068.021319580921</v>
      </c>
      <c r="J121" s="235"/>
      <c r="K121" s="188">
        <f t="shared" si="4"/>
        <v>803.2834026343487</v>
      </c>
      <c r="L121" s="188">
        <f t="shared" si="5"/>
        <v>529</v>
      </c>
      <c r="M121" s="188">
        <f t="shared" si="6"/>
        <v>64.400000000000006</v>
      </c>
      <c r="N121" s="241">
        <f t="shared" si="7"/>
        <v>5068.021319580921</v>
      </c>
      <c r="AA121" s="235"/>
      <c r="AF121" s="236"/>
    </row>
    <row r="122" spans="2:32" x14ac:dyDescent="0.25">
      <c r="B122" s="240">
        <v>53114.89</v>
      </c>
      <c r="C122" s="188">
        <v>47</v>
      </c>
      <c r="D122" s="188">
        <v>3500</v>
      </c>
      <c r="E122" s="241">
        <v>1167.1045481301414</v>
      </c>
      <c r="F122" s="188">
        <v>28</v>
      </c>
      <c r="G122" s="188" t="s">
        <v>369</v>
      </c>
      <c r="H122" s="242">
        <v>52186.034382547579</v>
      </c>
      <c r="J122" s="235"/>
      <c r="K122" s="188">
        <f t="shared" si="4"/>
        <v>83.968484363298202</v>
      </c>
      <c r="L122" s="188">
        <f t="shared" si="5"/>
        <v>2209</v>
      </c>
      <c r="M122" s="188">
        <f t="shared" si="6"/>
        <v>164.5</v>
      </c>
      <c r="N122" s="241">
        <f t="shared" si="7"/>
        <v>52186.034382547579</v>
      </c>
      <c r="AA122" s="235"/>
      <c r="AF122" s="236"/>
    </row>
    <row r="123" spans="2:32" x14ac:dyDescent="0.25">
      <c r="B123" s="240">
        <v>19238.939999999999</v>
      </c>
      <c r="C123" s="188">
        <v>33</v>
      </c>
      <c r="D123" s="188">
        <v>4573.9812999999995</v>
      </c>
      <c r="E123" s="241">
        <v>451.7468394616746</v>
      </c>
      <c r="F123" s="188">
        <v>42</v>
      </c>
      <c r="G123" s="188" t="s">
        <v>373</v>
      </c>
      <c r="H123" s="242">
        <v>18597.033844564397</v>
      </c>
      <c r="J123" s="235"/>
      <c r="K123" s="188">
        <f t="shared" si="4"/>
        <v>425.25414196350567</v>
      </c>
      <c r="L123" s="188">
        <f t="shared" si="5"/>
        <v>0</v>
      </c>
      <c r="M123" s="188">
        <f t="shared" si="6"/>
        <v>150.94138289999998</v>
      </c>
      <c r="N123" s="241">
        <f t="shared" si="7"/>
        <v>18597.033844564397</v>
      </c>
      <c r="AA123" s="235"/>
      <c r="AF123" s="236"/>
    </row>
    <row r="124" spans="2:32" x14ac:dyDescent="0.25">
      <c r="B124" s="240">
        <v>5508.12</v>
      </c>
      <c r="C124" s="188">
        <v>30</v>
      </c>
      <c r="D124" s="188">
        <v>1050</v>
      </c>
      <c r="E124" s="241">
        <v>68.198116736385131</v>
      </c>
      <c r="F124" s="188">
        <v>50</v>
      </c>
      <c r="G124" s="188" t="s">
        <v>369</v>
      </c>
      <c r="H124" s="242">
        <v>4198.7220590929655</v>
      </c>
      <c r="J124" s="235"/>
      <c r="K124" s="188">
        <f t="shared" si="4"/>
        <v>769.81597897981464</v>
      </c>
      <c r="L124" s="188">
        <f t="shared" si="5"/>
        <v>900</v>
      </c>
      <c r="M124" s="188">
        <f t="shared" si="6"/>
        <v>31.5</v>
      </c>
      <c r="N124" s="241">
        <f t="shared" si="7"/>
        <v>4198.7220590929655</v>
      </c>
      <c r="AA124" s="235"/>
      <c r="AF124" s="236"/>
    </row>
    <row r="125" spans="2:32" x14ac:dyDescent="0.25">
      <c r="B125" s="240">
        <v>3564.66</v>
      </c>
      <c r="C125" s="188">
        <v>31</v>
      </c>
      <c r="D125" s="188">
        <v>1050</v>
      </c>
      <c r="E125" s="241">
        <v>91.66861772901963</v>
      </c>
      <c r="F125" s="188">
        <v>34</v>
      </c>
      <c r="G125" s="188" t="s">
        <v>369</v>
      </c>
      <c r="H125" s="242">
        <v>2692.7719025901142</v>
      </c>
      <c r="J125" s="235"/>
      <c r="K125" s="188">
        <f t="shared" si="4"/>
        <v>389.4462563571351</v>
      </c>
      <c r="L125" s="188">
        <f t="shared" si="5"/>
        <v>961</v>
      </c>
      <c r="M125" s="188">
        <f t="shared" si="6"/>
        <v>32.549999999999997</v>
      </c>
      <c r="N125" s="241">
        <f t="shared" si="7"/>
        <v>2692.7719025901142</v>
      </c>
      <c r="AA125" s="235"/>
      <c r="AF125" s="236"/>
    </row>
    <row r="126" spans="2:32" x14ac:dyDescent="0.25">
      <c r="B126" s="240">
        <v>86100.53</v>
      </c>
      <c r="C126" s="188">
        <v>41</v>
      </c>
      <c r="D126" s="188">
        <v>17500</v>
      </c>
      <c r="E126" s="241">
        <v>2277.463362751032</v>
      </c>
      <c r="F126" s="188">
        <v>20</v>
      </c>
      <c r="G126" s="188" t="s">
        <v>369</v>
      </c>
      <c r="H126" s="242">
        <v>84971.744304485837</v>
      </c>
      <c r="J126" s="235"/>
      <c r="K126" s="188">
        <f t="shared" si="4"/>
        <v>153.67974990263821</v>
      </c>
      <c r="L126" s="188">
        <f t="shared" si="5"/>
        <v>1681</v>
      </c>
      <c r="M126" s="188">
        <f t="shared" si="6"/>
        <v>717.5</v>
      </c>
      <c r="N126" s="241">
        <f t="shared" si="7"/>
        <v>84971.744304485837</v>
      </c>
      <c r="AA126" s="235"/>
      <c r="AF126" s="236"/>
    </row>
    <row r="127" spans="2:32" x14ac:dyDescent="0.25">
      <c r="B127" s="240">
        <v>16752.12</v>
      </c>
      <c r="C127" s="188">
        <v>33</v>
      </c>
      <c r="D127" s="188">
        <v>2800</v>
      </c>
      <c r="E127" s="241">
        <v>192.27999594084233</v>
      </c>
      <c r="F127" s="188">
        <v>42</v>
      </c>
      <c r="G127" s="188" t="s">
        <v>373</v>
      </c>
      <c r="H127" s="242">
        <v>15878.968027677074</v>
      </c>
      <c r="J127" s="235"/>
      <c r="K127" s="188">
        <f t="shared" si="4"/>
        <v>611.60808447375518</v>
      </c>
      <c r="L127" s="188">
        <f t="shared" si="5"/>
        <v>0</v>
      </c>
      <c r="M127" s="188">
        <f t="shared" si="6"/>
        <v>92.4</v>
      </c>
      <c r="N127" s="241">
        <f t="shared" si="7"/>
        <v>15878.968027677074</v>
      </c>
      <c r="AA127" s="235"/>
      <c r="AF127" s="236"/>
    </row>
    <row r="128" spans="2:32" x14ac:dyDescent="0.25">
      <c r="B128" s="240">
        <v>11978.81</v>
      </c>
      <c r="C128" s="188">
        <v>26</v>
      </c>
      <c r="D128" s="188">
        <v>2660</v>
      </c>
      <c r="E128" s="241">
        <v>296.93909665401515</v>
      </c>
      <c r="F128" s="188">
        <v>49</v>
      </c>
      <c r="G128" s="188" t="s">
        <v>369</v>
      </c>
      <c r="H128" s="242">
        <v>11158.444125059135</v>
      </c>
      <c r="J128" s="235"/>
      <c r="K128" s="188">
        <f t="shared" si="4"/>
        <v>438.94522974139846</v>
      </c>
      <c r="L128" s="188">
        <f t="shared" si="5"/>
        <v>676</v>
      </c>
      <c r="M128" s="188">
        <f t="shared" si="6"/>
        <v>69.16</v>
      </c>
      <c r="N128" s="241">
        <f t="shared" si="7"/>
        <v>11158.444125059135</v>
      </c>
      <c r="AA128" s="235"/>
      <c r="AF128" s="236"/>
    </row>
    <row r="129" spans="2:32" x14ac:dyDescent="0.25">
      <c r="B129" s="240">
        <v>9983.67</v>
      </c>
      <c r="C129" s="188">
        <v>35</v>
      </c>
      <c r="D129" s="188">
        <v>2012.92</v>
      </c>
      <c r="E129" s="241">
        <v>183.73221371657414</v>
      </c>
      <c r="F129" s="188">
        <v>37</v>
      </c>
      <c r="G129" s="188" t="s">
        <v>369</v>
      </c>
      <c r="H129" s="242">
        <v>9041.0024249464313</v>
      </c>
      <c r="J129" s="235"/>
      <c r="K129" s="188">
        <f t="shared" si="4"/>
        <v>405.36190411818615</v>
      </c>
      <c r="L129" s="188">
        <f t="shared" si="5"/>
        <v>1225</v>
      </c>
      <c r="M129" s="188">
        <f t="shared" si="6"/>
        <v>70.452199999999991</v>
      </c>
      <c r="N129" s="241">
        <f t="shared" si="7"/>
        <v>9041.0024249464313</v>
      </c>
      <c r="AA129" s="235"/>
      <c r="AF129" s="236"/>
    </row>
    <row r="130" spans="2:32" x14ac:dyDescent="0.25">
      <c r="B130" s="240">
        <v>19961.099999999999</v>
      </c>
      <c r="C130" s="188">
        <v>51</v>
      </c>
      <c r="D130" s="188">
        <v>1050</v>
      </c>
      <c r="E130" s="241">
        <v>428.14910438148058</v>
      </c>
      <c r="F130" s="188">
        <v>34</v>
      </c>
      <c r="G130" s="188" t="s">
        <v>373</v>
      </c>
      <c r="H130" s="242">
        <v>19813.319379043493</v>
      </c>
      <c r="J130" s="235"/>
      <c r="K130" s="188">
        <f t="shared" si="4"/>
        <v>83.382166714031754</v>
      </c>
      <c r="L130" s="188">
        <f t="shared" si="5"/>
        <v>0</v>
      </c>
      <c r="M130" s="188">
        <f t="shared" si="6"/>
        <v>53.55</v>
      </c>
      <c r="N130" s="241">
        <f t="shared" si="7"/>
        <v>19813.319379043493</v>
      </c>
      <c r="AA130" s="235"/>
      <c r="AF130" s="236"/>
    </row>
    <row r="131" spans="2:32" x14ac:dyDescent="0.25">
      <c r="B131" s="240">
        <v>5813.96</v>
      </c>
      <c r="C131" s="188">
        <v>31</v>
      </c>
      <c r="D131" s="188">
        <v>1050</v>
      </c>
      <c r="E131" s="241">
        <v>74.458195214743725</v>
      </c>
      <c r="F131" s="188">
        <v>44</v>
      </c>
      <c r="G131" s="188" t="s">
        <v>369</v>
      </c>
      <c r="H131" s="242">
        <v>4704.4634422941317</v>
      </c>
      <c r="J131" s="235"/>
      <c r="K131" s="188">
        <f t="shared" si="4"/>
        <v>620.4824044788528</v>
      </c>
      <c r="L131" s="188">
        <f t="shared" si="5"/>
        <v>961</v>
      </c>
      <c r="M131" s="188">
        <f t="shared" si="6"/>
        <v>32.549999999999997</v>
      </c>
      <c r="N131" s="241">
        <f t="shared" si="7"/>
        <v>4704.4634422941317</v>
      </c>
      <c r="AA131" s="235"/>
      <c r="AF131" s="236"/>
    </row>
    <row r="132" spans="2:32" x14ac:dyDescent="0.25">
      <c r="B132" s="240">
        <v>6633.51</v>
      </c>
      <c r="C132" s="188">
        <v>39</v>
      </c>
      <c r="D132" s="188">
        <v>1050</v>
      </c>
      <c r="E132" s="241">
        <v>144.35462649153598</v>
      </c>
      <c r="F132" s="188">
        <v>31</v>
      </c>
      <c r="G132" s="188" t="s">
        <v>369</v>
      </c>
      <c r="H132" s="242">
        <v>5875.7601027519077</v>
      </c>
      <c r="J132" s="235"/>
      <c r="K132" s="188">
        <f t="shared" si="4"/>
        <v>225.48636501032769</v>
      </c>
      <c r="L132" s="188">
        <f t="shared" si="5"/>
        <v>1521</v>
      </c>
      <c r="M132" s="188">
        <f t="shared" si="6"/>
        <v>40.950000000000003</v>
      </c>
      <c r="N132" s="241">
        <f t="shared" si="7"/>
        <v>5875.7601027519077</v>
      </c>
      <c r="AA132" s="235"/>
      <c r="AF132" s="236"/>
    </row>
    <row r="133" spans="2:32" x14ac:dyDescent="0.25">
      <c r="B133" s="240">
        <v>4520.84</v>
      </c>
      <c r="C133" s="188">
        <v>27</v>
      </c>
      <c r="D133" s="188">
        <v>1050</v>
      </c>
      <c r="E133" s="241">
        <v>71.021903641981154</v>
      </c>
      <c r="F133" s="188">
        <v>50</v>
      </c>
      <c r="G133" s="188" t="s">
        <v>369</v>
      </c>
      <c r="H133" s="242">
        <v>3367.8615969493844</v>
      </c>
      <c r="J133" s="235"/>
      <c r="K133" s="188">
        <f t="shared" si="4"/>
        <v>739.20857239550492</v>
      </c>
      <c r="L133" s="188">
        <f t="shared" si="5"/>
        <v>729</v>
      </c>
      <c r="M133" s="188">
        <f t="shared" si="6"/>
        <v>28.35</v>
      </c>
      <c r="N133" s="241">
        <f t="shared" si="7"/>
        <v>3367.8615969493844</v>
      </c>
      <c r="AA133" s="235"/>
      <c r="AF133" s="236"/>
    </row>
    <row r="134" spans="2:32" x14ac:dyDescent="0.25">
      <c r="B134" s="240">
        <v>14590.93</v>
      </c>
      <c r="C134" s="188">
        <v>38</v>
      </c>
      <c r="D134" s="188">
        <v>2800</v>
      </c>
      <c r="E134" s="241">
        <v>311.5730415151221</v>
      </c>
      <c r="F134" s="188">
        <v>26</v>
      </c>
      <c r="G134" s="188" t="s">
        <v>369</v>
      </c>
      <c r="H134" s="242">
        <v>13764.855869462237</v>
      </c>
      <c r="J134" s="235"/>
      <c r="K134" s="188">
        <f t="shared" si="4"/>
        <v>233.65307744850793</v>
      </c>
      <c r="L134" s="188">
        <f t="shared" si="5"/>
        <v>1444</v>
      </c>
      <c r="M134" s="188">
        <f t="shared" si="6"/>
        <v>106.4</v>
      </c>
      <c r="N134" s="241">
        <f t="shared" si="7"/>
        <v>13764.855869462237</v>
      </c>
      <c r="AA134" s="235"/>
      <c r="AF134" s="236"/>
    </row>
    <row r="135" spans="2:32" x14ac:dyDescent="0.25">
      <c r="B135" s="240">
        <v>63351.16</v>
      </c>
      <c r="C135" s="188">
        <v>51</v>
      </c>
      <c r="D135" s="188">
        <v>2970.4545499999999</v>
      </c>
      <c r="E135" s="241">
        <v>2421.937964286346</v>
      </c>
      <c r="F135" s="188">
        <v>15</v>
      </c>
      <c r="G135" s="188" t="s">
        <v>373</v>
      </c>
      <c r="H135" s="242">
        <v>63232.427360968366</v>
      </c>
      <c r="J135" s="235"/>
      <c r="K135" s="188">
        <f t="shared" si="4"/>
        <v>18.397175694435763</v>
      </c>
      <c r="L135" s="188">
        <f t="shared" si="5"/>
        <v>0</v>
      </c>
      <c r="M135" s="188">
        <f t="shared" si="6"/>
        <v>151.49318205</v>
      </c>
      <c r="N135" s="241">
        <f t="shared" si="7"/>
        <v>63232.427360968366</v>
      </c>
      <c r="AA135" s="235"/>
      <c r="AF135" s="236"/>
    </row>
    <row r="136" spans="2:32" x14ac:dyDescent="0.25">
      <c r="B136" s="240">
        <v>38093.629999999997</v>
      </c>
      <c r="C136" s="188">
        <v>49</v>
      </c>
      <c r="D136" s="188">
        <v>1925</v>
      </c>
      <c r="E136" s="241">
        <v>450.06184325878047</v>
      </c>
      <c r="F136" s="188">
        <v>31</v>
      </c>
      <c r="G136" s="188" t="s">
        <v>369</v>
      </c>
      <c r="H136" s="242">
        <v>37084.824771183376</v>
      </c>
      <c r="J136" s="235"/>
      <c r="K136" s="188">
        <f t="shared" si="4"/>
        <v>132.59288894145942</v>
      </c>
      <c r="L136" s="188">
        <f t="shared" si="5"/>
        <v>2401</v>
      </c>
      <c r="M136" s="188">
        <f t="shared" si="6"/>
        <v>94.325000000000003</v>
      </c>
      <c r="N136" s="241">
        <f t="shared" si="7"/>
        <v>37084.824771183376</v>
      </c>
      <c r="AA136" s="235"/>
      <c r="AF136" s="236"/>
    </row>
    <row r="137" spans="2:32" x14ac:dyDescent="0.25">
      <c r="B137" s="240">
        <v>21378.63</v>
      </c>
      <c r="C137" s="188">
        <v>50</v>
      </c>
      <c r="D137" s="188">
        <v>2909.165</v>
      </c>
      <c r="E137" s="241">
        <v>1048.2480919955949</v>
      </c>
      <c r="F137" s="188">
        <v>11</v>
      </c>
      <c r="G137" s="188" t="s">
        <v>373</v>
      </c>
      <c r="H137" s="242">
        <v>21201.830312865546</v>
      </c>
      <c r="J137" s="235"/>
      <c r="K137" s="188">
        <f t="shared" si="4"/>
        <v>30.527901976982065</v>
      </c>
      <c r="L137" s="188">
        <f t="shared" si="5"/>
        <v>0</v>
      </c>
      <c r="M137" s="188">
        <f t="shared" si="6"/>
        <v>145.45824999999999</v>
      </c>
      <c r="N137" s="241">
        <f t="shared" si="7"/>
        <v>21201.830312865546</v>
      </c>
      <c r="AA137" s="235"/>
      <c r="AF137" s="236"/>
    </row>
    <row r="138" spans="2:32" x14ac:dyDescent="0.25">
      <c r="B138" s="240">
        <v>30549.43</v>
      </c>
      <c r="C138" s="188">
        <v>39</v>
      </c>
      <c r="D138" s="188">
        <v>2800</v>
      </c>
      <c r="E138" s="241">
        <v>582.38698820117099</v>
      </c>
      <c r="F138" s="188">
        <v>31</v>
      </c>
      <c r="G138" s="188" t="s">
        <v>369</v>
      </c>
      <c r="H138" s="242">
        <v>29770.163023868517</v>
      </c>
      <c r="J138" s="235"/>
      <c r="K138" s="188">
        <f t="shared" si="4"/>
        <v>149.04179138359649</v>
      </c>
      <c r="L138" s="188">
        <f t="shared" si="5"/>
        <v>1521</v>
      </c>
      <c r="M138" s="188">
        <f t="shared" si="6"/>
        <v>109.2</v>
      </c>
      <c r="N138" s="241">
        <f t="shared" si="7"/>
        <v>29770.163023868517</v>
      </c>
      <c r="AA138" s="235"/>
      <c r="AF138" s="236"/>
    </row>
    <row r="139" spans="2:32" x14ac:dyDescent="0.25">
      <c r="B139" s="240">
        <v>13486.79</v>
      </c>
      <c r="C139" s="188">
        <v>39</v>
      </c>
      <c r="D139" s="188">
        <v>2205.1687000000002</v>
      </c>
      <c r="E139" s="241">
        <v>375.17496555642163</v>
      </c>
      <c r="F139" s="188">
        <v>46</v>
      </c>
      <c r="G139" s="188" t="s">
        <v>369</v>
      </c>
      <c r="H139" s="242">
        <v>12587.56513126185</v>
      </c>
      <c r="J139" s="235"/>
      <c r="K139" s="188">
        <f t="shared" si="4"/>
        <v>270.37454391328527</v>
      </c>
      <c r="L139" s="188">
        <f t="shared" si="5"/>
        <v>1521</v>
      </c>
      <c r="M139" s="188">
        <f t="shared" si="6"/>
        <v>86.001579300000017</v>
      </c>
      <c r="N139" s="241">
        <f t="shared" si="7"/>
        <v>12587.56513126185</v>
      </c>
      <c r="AA139" s="235"/>
      <c r="AF139" s="236"/>
    </row>
    <row r="140" spans="2:32" x14ac:dyDescent="0.25">
      <c r="B140" s="240">
        <v>4599.8500000000004</v>
      </c>
      <c r="C140" s="188">
        <v>33</v>
      </c>
      <c r="D140" s="188">
        <v>1050</v>
      </c>
      <c r="E140" s="241">
        <v>80.274530325056091</v>
      </c>
      <c r="F140" s="188">
        <v>46</v>
      </c>
      <c r="G140" s="188" t="s">
        <v>373</v>
      </c>
      <c r="H140" s="242">
        <v>3794.5500673696365</v>
      </c>
      <c r="J140" s="235"/>
      <c r="K140" s="188">
        <f t="shared" si="4"/>
        <v>601.68523944541994</v>
      </c>
      <c r="L140" s="188">
        <f t="shared" si="5"/>
        <v>0</v>
      </c>
      <c r="M140" s="188">
        <f t="shared" si="6"/>
        <v>34.65</v>
      </c>
      <c r="N140" s="241">
        <f t="shared" si="7"/>
        <v>3794.5500673696365</v>
      </c>
      <c r="AA140" s="235"/>
      <c r="AF140" s="236"/>
    </row>
    <row r="141" spans="2:32" x14ac:dyDescent="0.25">
      <c r="B141" s="240">
        <v>5952.45</v>
      </c>
      <c r="C141" s="188">
        <v>51</v>
      </c>
      <c r="D141" s="188">
        <v>175</v>
      </c>
      <c r="E141" s="241">
        <v>87.11321593917431</v>
      </c>
      <c r="F141" s="188">
        <v>24</v>
      </c>
      <c r="G141" s="188" t="s">
        <v>369</v>
      </c>
      <c r="H141" s="242">
        <v>5054.0906327651073</v>
      </c>
      <c r="J141" s="235"/>
      <c r="K141" s="188">
        <f t="shared" si="4"/>
        <v>48.213120761522525</v>
      </c>
      <c r="L141" s="188">
        <f t="shared" si="5"/>
        <v>2601</v>
      </c>
      <c r="M141" s="188">
        <f t="shared" si="6"/>
        <v>8.9250000000000007</v>
      </c>
      <c r="N141" s="241">
        <f t="shared" si="7"/>
        <v>5054.0906327651073</v>
      </c>
      <c r="AA141" s="235"/>
      <c r="AF141" s="236"/>
    </row>
    <row r="142" spans="2:32" x14ac:dyDescent="0.25">
      <c r="B142" s="240">
        <v>15708.23</v>
      </c>
      <c r="C142" s="188">
        <v>55</v>
      </c>
      <c r="D142" s="188">
        <v>1050</v>
      </c>
      <c r="E142" s="241">
        <v>643.3331266614299</v>
      </c>
      <c r="F142" s="188">
        <v>20</v>
      </c>
      <c r="G142" s="188" t="s">
        <v>369</v>
      </c>
      <c r="H142" s="242">
        <v>14695.869494409133</v>
      </c>
      <c r="J142" s="235"/>
      <c r="K142" s="188">
        <f t="shared" si="4"/>
        <v>32.642497533088751</v>
      </c>
      <c r="L142" s="188">
        <f t="shared" si="5"/>
        <v>3025</v>
      </c>
      <c r="M142" s="188">
        <f t="shared" si="6"/>
        <v>57.75</v>
      </c>
      <c r="N142" s="241">
        <f t="shared" si="7"/>
        <v>14695.869494409133</v>
      </c>
      <c r="AA142" s="235"/>
      <c r="AF142" s="236"/>
    </row>
    <row r="143" spans="2:32" x14ac:dyDescent="0.25">
      <c r="B143" s="240">
        <v>3696.64</v>
      </c>
      <c r="C143" s="188">
        <v>31</v>
      </c>
      <c r="D143" s="188">
        <v>1050</v>
      </c>
      <c r="E143" s="241">
        <v>74.236409420273688</v>
      </c>
      <c r="F143" s="188">
        <v>39</v>
      </c>
      <c r="G143" s="188" t="s">
        <v>369</v>
      </c>
      <c r="H143" s="242">
        <v>2632.6281180241635</v>
      </c>
      <c r="J143" s="235"/>
      <c r="K143" s="188">
        <f t="shared" si="4"/>
        <v>551.61611828732532</v>
      </c>
      <c r="L143" s="188">
        <f t="shared" si="5"/>
        <v>961</v>
      </c>
      <c r="M143" s="188">
        <f t="shared" si="6"/>
        <v>32.549999999999997</v>
      </c>
      <c r="N143" s="241">
        <f t="shared" si="7"/>
        <v>2632.6281180241635</v>
      </c>
      <c r="AA143" s="235"/>
      <c r="AF143" s="236"/>
    </row>
    <row r="144" spans="2:32" x14ac:dyDescent="0.25">
      <c r="B144" s="240">
        <v>1264.19</v>
      </c>
      <c r="C144" s="188">
        <v>28</v>
      </c>
      <c r="D144" s="188">
        <v>1050</v>
      </c>
      <c r="E144" s="241">
        <v>155.99315507498906</v>
      </c>
      <c r="F144" s="188">
        <v>41</v>
      </c>
      <c r="G144" s="188" t="s">
        <v>369</v>
      </c>
      <c r="H144" s="242">
        <v>677.10459342214199</v>
      </c>
      <c r="J144" s="235"/>
      <c r="K144" s="188">
        <f t="shared" si="4"/>
        <v>275.97364755719565</v>
      </c>
      <c r="L144" s="188">
        <f t="shared" si="5"/>
        <v>784</v>
      </c>
      <c r="M144" s="188">
        <f t="shared" si="6"/>
        <v>29.4</v>
      </c>
      <c r="N144" s="241">
        <f t="shared" si="7"/>
        <v>677.10459342214199</v>
      </c>
      <c r="AA144" s="235"/>
      <c r="AF144" s="236"/>
    </row>
    <row r="145" spans="2:32" x14ac:dyDescent="0.25">
      <c r="B145" s="240">
        <v>3293.07</v>
      </c>
      <c r="C145" s="188">
        <v>29</v>
      </c>
      <c r="D145" s="188">
        <v>1050</v>
      </c>
      <c r="E145" s="241">
        <v>70.329368748968903</v>
      </c>
      <c r="F145" s="188">
        <v>41</v>
      </c>
      <c r="G145" s="188" t="s">
        <v>369</v>
      </c>
      <c r="H145" s="242">
        <v>2213.5690006616978</v>
      </c>
      <c r="J145" s="235"/>
      <c r="K145" s="188">
        <f t="shared" si="4"/>
        <v>612.11981233133361</v>
      </c>
      <c r="L145" s="188">
        <f t="shared" si="5"/>
        <v>841</v>
      </c>
      <c r="M145" s="188">
        <f t="shared" si="6"/>
        <v>30.45</v>
      </c>
      <c r="N145" s="241">
        <f t="shared" si="7"/>
        <v>2213.5690006616978</v>
      </c>
      <c r="AA145" s="235"/>
      <c r="AF145" s="236"/>
    </row>
    <row r="146" spans="2:32" x14ac:dyDescent="0.25">
      <c r="B146" s="240">
        <v>12335.38</v>
      </c>
      <c r="C146" s="188">
        <v>34</v>
      </c>
      <c r="D146" s="188">
        <v>1050</v>
      </c>
      <c r="E146" s="241">
        <v>219.49602240795926</v>
      </c>
      <c r="F146" s="188">
        <v>46</v>
      </c>
      <c r="G146" s="188" t="s">
        <v>373</v>
      </c>
      <c r="H146" s="242">
        <v>12006.935222244378</v>
      </c>
      <c r="J146" s="235"/>
      <c r="K146" s="188">
        <f t="shared" si="4"/>
        <v>220.04954563699906</v>
      </c>
      <c r="L146" s="188">
        <f t="shared" si="5"/>
        <v>0</v>
      </c>
      <c r="M146" s="188">
        <f t="shared" si="6"/>
        <v>35.700000000000003</v>
      </c>
      <c r="N146" s="241">
        <f t="shared" si="7"/>
        <v>12006.935222244378</v>
      </c>
      <c r="AA146" s="235"/>
      <c r="AF146" s="236"/>
    </row>
    <row r="147" spans="2:32" x14ac:dyDescent="0.25">
      <c r="B147" s="240">
        <v>5921</v>
      </c>
      <c r="C147" s="188">
        <v>37</v>
      </c>
      <c r="D147" s="188">
        <v>1050</v>
      </c>
      <c r="E147" s="241">
        <v>101.23007958144417</v>
      </c>
      <c r="F147" s="188">
        <v>38</v>
      </c>
      <c r="G147" s="188" t="s">
        <v>369</v>
      </c>
      <c r="H147" s="242">
        <v>4935.0766000991734</v>
      </c>
      <c r="J147" s="235"/>
      <c r="K147" s="188">
        <f t="shared" si="4"/>
        <v>394.15162138540694</v>
      </c>
      <c r="L147" s="188">
        <f t="shared" si="5"/>
        <v>1369</v>
      </c>
      <c r="M147" s="188">
        <f t="shared" si="6"/>
        <v>38.85</v>
      </c>
      <c r="N147" s="241">
        <f t="shared" si="7"/>
        <v>4935.0766000991734</v>
      </c>
      <c r="AA147" s="235"/>
      <c r="AF147" s="236"/>
    </row>
    <row r="148" spans="2:32" x14ac:dyDescent="0.25">
      <c r="B148" s="240">
        <v>4853.75</v>
      </c>
      <c r="C148" s="188">
        <v>26</v>
      </c>
      <c r="D148" s="188">
        <v>1925</v>
      </c>
      <c r="E148" s="241">
        <v>123.72779018832699</v>
      </c>
      <c r="F148" s="188">
        <v>44</v>
      </c>
      <c r="G148" s="188" t="s">
        <v>369</v>
      </c>
      <c r="H148" s="242">
        <v>3758.6306605980053</v>
      </c>
      <c r="J148" s="235"/>
      <c r="K148" s="188">
        <f t="shared" si="4"/>
        <v>684.56730594701071</v>
      </c>
      <c r="L148" s="188">
        <f t="shared" si="5"/>
        <v>676</v>
      </c>
      <c r="M148" s="188">
        <f t="shared" si="6"/>
        <v>50.05</v>
      </c>
      <c r="N148" s="241">
        <f t="shared" si="7"/>
        <v>3758.6306605980053</v>
      </c>
      <c r="AA148" s="235"/>
      <c r="AF148" s="236"/>
    </row>
    <row r="149" spans="2:32" x14ac:dyDescent="0.25">
      <c r="B149" s="240">
        <v>18823.099999999999</v>
      </c>
      <c r="C149" s="188">
        <v>34</v>
      </c>
      <c r="D149" s="188">
        <v>2800</v>
      </c>
      <c r="E149" s="241">
        <v>390.22984913832687</v>
      </c>
      <c r="F149" s="188">
        <v>31</v>
      </c>
      <c r="G149" s="188" t="s">
        <v>369</v>
      </c>
      <c r="H149" s="242">
        <v>18133.311493954348</v>
      </c>
      <c r="J149" s="235"/>
      <c r="K149" s="188">
        <f t="shared" si="4"/>
        <v>222.43301016481581</v>
      </c>
      <c r="L149" s="188">
        <f t="shared" si="5"/>
        <v>1156</v>
      </c>
      <c r="M149" s="188">
        <f t="shared" si="6"/>
        <v>95.2</v>
      </c>
      <c r="N149" s="241">
        <f t="shared" si="7"/>
        <v>18133.311493954348</v>
      </c>
      <c r="AA149" s="235"/>
      <c r="AF149" s="236"/>
    </row>
    <row r="150" spans="2:32" x14ac:dyDescent="0.25">
      <c r="B150" s="240">
        <v>18830.78</v>
      </c>
      <c r="C150" s="188">
        <v>38</v>
      </c>
      <c r="D150" s="188">
        <v>1400</v>
      </c>
      <c r="E150" s="241">
        <v>237.72854528813716</v>
      </c>
      <c r="F150" s="188">
        <v>27</v>
      </c>
      <c r="G150" s="188" t="s">
        <v>369</v>
      </c>
      <c r="H150" s="242">
        <v>18151.126870402182</v>
      </c>
      <c r="J150" s="235"/>
      <c r="K150" s="188">
        <f t="shared" si="4"/>
        <v>159.00488497998751</v>
      </c>
      <c r="L150" s="188">
        <f t="shared" si="5"/>
        <v>1444</v>
      </c>
      <c r="M150" s="188">
        <f t="shared" si="6"/>
        <v>53.2</v>
      </c>
      <c r="N150" s="241">
        <f t="shared" si="7"/>
        <v>18151.126870402182</v>
      </c>
      <c r="AA150" s="235"/>
      <c r="AF150" s="236"/>
    </row>
    <row r="151" spans="2:32" x14ac:dyDescent="0.25">
      <c r="B151" s="240">
        <v>10673.45</v>
      </c>
      <c r="C151" s="188">
        <v>27</v>
      </c>
      <c r="D151" s="188">
        <v>1050</v>
      </c>
      <c r="E151" s="241">
        <v>266.10587653515182</v>
      </c>
      <c r="F151" s="188">
        <v>43</v>
      </c>
      <c r="G151" s="188" t="s">
        <v>369</v>
      </c>
      <c r="H151" s="242">
        <v>10188.432498395323</v>
      </c>
      <c r="J151" s="235"/>
      <c r="K151" s="188">
        <f t="shared" si="4"/>
        <v>169.66930827638379</v>
      </c>
      <c r="L151" s="188">
        <f t="shared" si="5"/>
        <v>729</v>
      </c>
      <c r="M151" s="188">
        <f t="shared" si="6"/>
        <v>28.35</v>
      </c>
      <c r="N151" s="241">
        <f t="shared" si="7"/>
        <v>10188.432498395323</v>
      </c>
      <c r="AA151" s="235"/>
      <c r="AF151" s="236"/>
    </row>
    <row r="152" spans="2:32" x14ac:dyDescent="0.25">
      <c r="B152" s="240">
        <v>5647.18</v>
      </c>
      <c r="C152" s="188">
        <v>32</v>
      </c>
      <c r="D152" s="188">
        <v>1050</v>
      </c>
      <c r="E152" s="241">
        <v>133.90559205441519</v>
      </c>
      <c r="F152" s="188">
        <v>28</v>
      </c>
      <c r="G152" s="188" t="s">
        <v>369</v>
      </c>
      <c r="H152" s="242">
        <v>5055.67992717783</v>
      </c>
      <c r="J152" s="235"/>
      <c r="K152" s="188">
        <f t="shared" si="4"/>
        <v>219.55767155753082</v>
      </c>
      <c r="L152" s="188">
        <f t="shared" si="5"/>
        <v>1024</v>
      </c>
      <c r="M152" s="188">
        <f t="shared" si="6"/>
        <v>33.6</v>
      </c>
      <c r="N152" s="241">
        <f t="shared" si="7"/>
        <v>5055.67992717783</v>
      </c>
      <c r="AA152" s="235"/>
      <c r="AF152" s="236"/>
    </row>
    <row r="153" spans="2:32" x14ac:dyDescent="0.25">
      <c r="B153" s="240">
        <v>2239.73</v>
      </c>
      <c r="C153" s="188">
        <v>35</v>
      </c>
      <c r="D153" s="188">
        <v>175</v>
      </c>
      <c r="E153" s="241">
        <v>23.636165761216155</v>
      </c>
      <c r="F153" s="188">
        <v>40</v>
      </c>
      <c r="G153" s="188" t="s">
        <v>369</v>
      </c>
      <c r="H153" s="242">
        <v>1472.859889583729</v>
      </c>
      <c r="J153" s="235"/>
      <c r="K153" s="188">
        <f t="shared" ref="K153:K216" si="8">D153*F153/E153</f>
        <v>296.15632546823991</v>
      </c>
      <c r="L153" s="188">
        <f t="shared" ref="L153:L216" si="9">IF(G153="F",0,C153^2)</f>
        <v>1225</v>
      </c>
      <c r="M153" s="188">
        <f t="shared" ref="M153:M216" si="10">C153*D153/1000</f>
        <v>6.125</v>
      </c>
      <c r="N153" s="241">
        <f t="shared" ref="N153:N216" si="11">H153</f>
        <v>1472.859889583729</v>
      </c>
      <c r="AA153" s="235"/>
      <c r="AF153" s="236"/>
    </row>
    <row r="154" spans="2:32" x14ac:dyDescent="0.25">
      <c r="B154" s="240">
        <v>5377.09</v>
      </c>
      <c r="C154" s="188">
        <v>31</v>
      </c>
      <c r="D154" s="188">
        <v>1050</v>
      </c>
      <c r="E154" s="241">
        <v>69.263635583508943</v>
      </c>
      <c r="F154" s="188">
        <v>44</v>
      </c>
      <c r="G154" s="188" t="s">
        <v>369</v>
      </c>
      <c r="H154" s="242">
        <v>4261.0347714850996</v>
      </c>
      <c r="J154" s="235"/>
      <c r="K154" s="188">
        <f t="shared" si="8"/>
        <v>667.01667636689592</v>
      </c>
      <c r="L154" s="188">
        <f t="shared" si="9"/>
        <v>961</v>
      </c>
      <c r="M154" s="188">
        <f t="shared" si="10"/>
        <v>32.549999999999997</v>
      </c>
      <c r="N154" s="241">
        <f t="shared" si="11"/>
        <v>4261.0347714850996</v>
      </c>
      <c r="AA154" s="235"/>
      <c r="AF154" s="236"/>
    </row>
    <row r="155" spans="2:32" x14ac:dyDescent="0.25">
      <c r="B155" s="240">
        <v>6224.67</v>
      </c>
      <c r="C155" s="188">
        <v>31</v>
      </c>
      <c r="D155" s="188">
        <v>1050</v>
      </c>
      <c r="E155" s="241">
        <v>74.458195214743725</v>
      </c>
      <c r="F155" s="188">
        <v>50</v>
      </c>
      <c r="G155" s="188" t="s">
        <v>373</v>
      </c>
      <c r="H155" s="242">
        <v>5331.9228171844989</v>
      </c>
      <c r="J155" s="235"/>
      <c r="K155" s="188">
        <f t="shared" si="8"/>
        <v>705.09364145324184</v>
      </c>
      <c r="L155" s="188">
        <f t="shared" si="9"/>
        <v>0</v>
      </c>
      <c r="M155" s="188">
        <f t="shared" si="10"/>
        <v>32.549999999999997</v>
      </c>
      <c r="N155" s="241">
        <f t="shared" si="11"/>
        <v>5331.9228171844989</v>
      </c>
      <c r="AA155" s="235"/>
      <c r="AF155" s="236"/>
    </row>
    <row r="156" spans="2:32" x14ac:dyDescent="0.25">
      <c r="B156" s="240">
        <v>40869.22</v>
      </c>
      <c r="C156" s="188">
        <v>40</v>
      </c>
      <c r="D156" s="188">
        <v>2800</v>
      </c>
      <c r="E156" s="241">
        <v>771.50127617232943</v>
      </c>
      <c r="F156" s="188">
        <v>45</v>
      </c>
      <c r="G156" s="188" t="s">
        <v>369</v>
      </c>
      <c r="H156" s="242">
        <v>40133.224551118896</v>
      </c>
      <c r="J156" s="235"/>
      <c r="K156" s="188">
        <f t="shared" si="8"/>
        <v>163.31794112529181</v>
      </c>
      <c r="L156" s="188">
        <f t="shared" si="9"/>
        <v>1600</v>
      </c>
      <c r="M156" s="188">
        <f t="shared" si="10"/>
        <v>112</v>
      </c>
      <c r="N156" s="241">
        <f t="shared" si="11"/>
        <v>40133.224551118896</v>
      </c>
      <c r="AA156" s="235"/>
      <c r="AF156" s="236"/>
    </row>
    <row r="157" spans="2:32" x14ac:dyDescent="0.25">
      <c r="B157" s="240">
        <v>17967.439999999999</v>
      </c>
      <c r="C157" s="188">
        <v>45</v>
      </c>
      <c r="D157" s="188">
        <v>1050</v>
      </c>
      <c r="E157" s="241">
        <v>355.85698811412811</v>
      </c>
      <c r="F157" s="188">
        <v>30</v>
      </c>
      <c r="G157" s="188" t="s">
        <v>373</v>
      </c>
      <c r="H157" s="242">
        <v>17795.238278460303</v>
      </c>
      <c r="J157" s="235"/>
      <c r="K157" s="188">
        <f t="shared" si="8"/>
        <v>88.518705693921987</v>
      </c>
      <c r="L157" s="188">
        <f t="shared" si="9"/>
        <v>0</v>
      </c>
      <c r="M157" s="188">
        <f t="shared" si="10"/>
        <v>47.25</v>
      </c>
      <c r="N157" s="241">
        <f t="shared" si="11"/>
        <v>17795.238278460303</v>
      </c>
      <c r="AA157" s="235"/>
      <c r="AF157" s="236"/>
    </row>
    <row r="158" spans="2:32" x14ac:dyDescent="0.25">
      <c r="B158" s="240">
        <v>11313.54</v>
      </c>
      <c r="C158" s="188">
        <v>30</v>
      </c>
      <c r="D158" s="188">
        <v>3048.1447499999999</v>
      </c>
      <c r="E158" s="241">
        <v>340.36374144044868</v>
      </c>
      <c r="F158" s="188">
        <v>50</v>
      </c>
      <c r="G158" s="188" t="s">
        <v>369</v>
      </c>
      <c r="H158" s="242">
        <v>10427.237046826647</v>
      </c>
      <c r="J158" s="235"/>
      <c r="K158" s="188">
        <f t="shared" si="8"/>
        <v>447.77753604129344</v>
      </c>
      <c r="L158" s="188">
        <f t="shared" si="9"/>
        <v>900</v>
      </c>
      <c r="M158" s="188">
        <f t="shared" si="10"/>
        <v>91.444342500000005</v>
      </c>
      <c r="N158" s="241">
        <f t="shared" si="11"/>
        <v>10427.237046826647</v>
      </c>
      <c r="AA158" s="235"/>
      <c r="AF158" s="236"/>
    </row>
    <row r="159" spans="2:32" x14ac:dyDescent="0.25">
      <c r="B159" s="240">
        <v>9842.94</v>
      </c>
      <c r="C159" s="188">
        <v>39</v>
      </c>
      <c r="D159" s="188">
        <v>1944.35185</v>
      </c>
      <c r="E159" s="241">
        <v>238.75404003472732</v>
      </c>
      <c r="F159" s="188">
        <v>21</v>
      </c>
      <c r="G159" s="188" t="s">
        <v>373</v>
      </c>
      <c r="H159" s="242">
        <v>9580.5671796702245</v>
      </c>
      <c r="J159" s="235"/>
      <c r="K159" s="188">
        <f t="shared" si="8"/>
        <v>171.01863006825343</v>
      </c>
      <c r="L159" s="188">
        <f t="shared" si="9"/>
        <v>0</v>
      </c>
      <c r="M159" s="188">
        <f t="shared" si="10"/>
        <v>75.829722149999995</v>
      </c>
      <c r="N159" s="241">
        <f t="shared" si="11"/>
        <v>9580.5671796702245</v>
      </c>
      <c r="AA159" s="235"/>
      <c r="AF159" s="236"/>
    </row>
    <row r="160" spans="2:32" x14ac:dyDescent="0.25">
      <c r="B160" s="240">
        <v>9056.48</v>
      </c>
      <c r="C160" s="188">
        <v>26</v>
      </c>
      <c r="D160" s="188">
        <v>3540.6840000000002</v>
      </c>
      <c r="E160" s="241">
        <v>288.73992390882125</v>
      </c>
      <c r="F160" s="188">
        <v>50</v>
      </c>
      <c r="G160" s="188" t="s">
        <v>369</v>
      </c>
      <c r="H160" s="242">
        <v>8028.5700729397631</v>
      </c>
      <c r="J160" s="235"/>
      <c r="K160" s="188">
        <f t="shared" si="8"/>
        <v>613.1268499464735</v>
      </c>
      <c r="L160" s="188">
        <f t="shared" si="9"/>
        <v>676</v>
      </c>
      <c r="M160" s="188">
        <f t="shared" si="10"/>
        <v>92.057783999999998</v>
      </c>
      <c r="N160" s="241">
        <f t="shared" si="11"/>
        <v>8028.5700729397631</v>
      </c>
      <c r="AA160" s="235"/>
      <c r="AF160" s="236"/>
    </row>
    <row r="161" spans="2:32" x14ac:dyDescent="0.25">
      <c r="B161" s="240">
        <v>16039.18</v>
      </c>
      <c r="C161" s="188">
        <v>37</v>
      </c>
      <c r="D161" s="188">
        <v>2800</v>
      </c>
      <c r="E161" s="241">
        <v>290.19176599997093</v>
      </c>
      <c r="F161" s="188">
        <v>38</v>
      </c>
      <c r="G161" s="188" t="s">
        <v>373</v>
      </c>
      <c r="H161" s="242">
        <v>15533.934190189875</v>
      </c>
      <c r="J161" s="235"/>
      <c r="K161" s="188">
        <f t="shared" si="8"/>
        <v>366.65409727721448</v>
      </c>
      <c r="L161" s="188">
        <f t="shared" si="9"/>
        <v>0</v>
      </c>
      <c r="M161" s="188">
        <f t="shared" si="10"/>
        <v>103.6</v>
      </c>
      <c r="N161" s="241">
        <f t="shared" si="11"/>
        <v>15533.934190189875</v>
      </c>
      <c r="AA161" s="235"/>
      <c r="AF161" s="236"/>
    </row>
    <row r="162" spans="2:32" x14ac:dyDescent="0.25">
      <c r="B162" s="240">
        <v>16651.16</v>
      </c>
      <c r="C162" s="188">
        <v>33</v>
      </c>
      <c r="D162" s="188">
        <v>3500</v>
      </c>
      <c r="E162" s="241">
        <v>287.64951082216703</v>
      </c>
      <c r="F162" s="188">
        <v>50</v>
      </c>
      <c r="G162" s="188" t="s">
        <v>373</v>
      </c>
      <c r="H162" s="242">
        <v>15830.01482889032</v>
      </c>
      <c r="J162" s="235"/>
      <c r="K162" s="188">
        <f t="shared" si="8"/>
        <v>608.37927205163885</v>
      </c>
      <c r="L162" s="188">
        <f t="shared" si="9"/>
        <v>0</v>
      </c>
      <c r="M162" s="188">
        <f t="shared" si="10"/>
        <v>115.5</v>
      </c>
      <c r="N162" s="241">
        <f t="shared" si="11"/>
        <v>15830.01482889032</v>
      </c>
      <c r="AA162" s="235"/>
      <c r="AF162" s="236"/>
    </row>
    <row r="163" spans="2:32" x14ac:dyDescent="0.25">
      <c r="B163" s="240">
        <v>16221.15</v>
      </c>
      <c r="C163" s="188">
        <v>33</v>
      </c>
      <c r="D163" s="188">
        <v>3500</v>
      </c>
      <c r="E163" s="241">
        <v>287.64951082216703</v>
      </c>
      <c r="F163" s="188">
        <v>47</v>
      </c>
      <c r="G163" s="188" t="s">
        <v>373</v>
      </c>
      <c r="H163" s="242">
        <v>15436.758703647567</v>
      </c>
      <c r="J163" s="235"/>
      <c r="K163" s="188">
        <f t="shared" si="8"/>
        <v>571.87651572854054</v>
      </c>
      <c r="L163" s="188">
        <f t="shared" si="9"/>
        <v>0</v>
      </c>
      <c r="M163" s="188">
        <f t="shared" si="10"/>
        <v>115.5</v>
      </c>
      <c r="N163" s="241">
        <f t="shared" si="11"/>
        <v>15436.758703647567</v>
      </c>
      <c r="AA163" s="235"/>
      <c r="AF163" s="236"/>
    </row>
    <row r="164" spans="2:32" x14ac:dyDescent="0.25">
      <c r="B164" s="240">
        <v>3670.5</v>
      </c>
      <c r="C164" s="188">
        <v>29</v>
      </c>
      <c r="D164" s="188">
        <v>1050</v>
      </c>
      <c r="E164" s="241">
        <v>75.603866282339126</v>
      </c>
      <c r="F164" s="188">
        <v>48</v>
      </c>
      <c r="G164" s="188" t="s">
        <v>369</v>
      </c>
      <c r="H164" s="242">
        <v>2564.0734922602223</v>
      </c>
      <c r="J164" s="235"/>
      <c r="K164" s="188">
        <f t="shared" si="8"/>
        <v>666.63257420967784</v>
      </c>
      <c r="L164" s="188">
        <f t="shared" si="9"/>
        <v>841</v>
      </c>
      <c r="M164" s="188">
        <f t="shared" si="10"/>
        <v>30.45</v>
      </c>
      <c r="N164" s="241">
        <f t="shared" si="11"/>
        <v>2564.0734922602223</v>
      </c>
      <c r="AA164" s="235"/>
      <c r="AF164" s="236"/>
    </row>
    <row r="165" spans="2:32" x14ac:dyDescent="0.25">
      <c r="B165" s="240">
        <v>10406.19</v>
      </c>
      <c r="C165" s="188">
        <v>43</v>
      </c>
      <c r="D165" s="188">
        <v>1050</v>
      </c>
      <c r="E165" s="241">
        <v>179.0723731491772</v>
      </c>
      <c r="F165" s="188">
        <v>37</v>
      </c>
      <c r="G165" s="188" t="s">
        <v>369</v>
      </c>
      <c r="H165" s="242">
        <v>9548.748149247569</v>
      </c>
      <c r="J165" s="235"/>
      <c r="K165" s="188">
        <f t="shared" si="8"/>
        <v>216.95138851840534</v>
      </c>
      <c r="L165" s="188">
        <f t="shared" si="9"/>
        <v>1849</v>
      </c>
      <c r="M165" s="188">
        <f t="shared" si="10"/>
        <v>45.15</v>
      </c>
      <c r="N165" s="241">
        <f t="shared" si="11"/>
        <v>9548.748149247569</v>
      </c>
      <c r="AA165" s="235"/>
      <c r="AF165" s="236"/>
    </row>
    <row r="166" spans="2:32" x14ac:dyDescent="0.25">
      <c r="B166" s="240">
        <v>3940.34</v>
      </c>
      <c r="C166" s="188">
        <v>33</v>
      </c>
      <c r="D166" s="188">
        <v>1050</v>
      </c>
      <c r="E166" s="241">
        <v>86.294853246650121</v>
      </c>
      <c r="F166" s="188">
        <v>30</v>
      </c>
      <c r="G166" s="188" t="s">
        <v>369</v>
      </c>
      <c r="H166" s="242">
        <v>3145.9283608130613</v>
      </c>
      <c r="J166" s="235"/>
      <c r="K166" s="188">
        <f t="shared" si="8"/>
        <v>365.02756323098328</v>
      </c>
      <c r="L166" s="188">
        <f t="shared" si="9"/>
        <v>1089</v>
      </c>
      <c r="M166" s="188">
        <f t="shared" si="10"/>
        <v>34.65</v>
      </c>
      <c r="N166" s="241">
        <f t="shared" si="11"/>
        <v>3145.9283608130613</v>
      </c>
      <c r="AA166" s="235"/>
      <c r="AF166" s="236"/>
    </row>
    <row r="167" spans="2:32" x14ac:dyDescent="0.25">
      <c r="B167" s="240">
        <v>4065.05</v>
      </c>
      <c r="C167" s="188">
        <v>30</v>
      </c>
      <c r="D167" s="188">
        <v>1050</v>
      </c>
      <c r="E167" s="241">
        <v>77.512982710365705</v>
      </c>
      <c r="F167" s="188">
        <v>50</v>
      </c>
      <c r="G167" s="188" t="s">
        <v>369</v>
      </c>
      <c r="H167" s="242">
        <v>2883.4401973898393</v>
      </c>
      <c r="J167" s="235"/>
      <c r="K167" s="188">
        <f t="shared" si="8"/>
        <v>677.30589333881028</v>
      </c>
      <c r="L167" s="188">
        <f t="shared" si="9"/>
        <v>900</v>
      </c>
      <c r="M167" s="188">
        <f t="shared" si="10"/>
        <v>31.5</v>
      </c>
      <c r="N167" s="241">
        <f t="shared" si="11"/>
        <v>2883.4401973898393</v>
      </c>
      <c r="AA167" s="235"/>
      <c r="AF167" s="236"/>
    </row>
    <row r="168" spans="2:32" x14ac:dyDescent="0.25">
      <c r="B168" s="240">
        <v>5168.05</v>
      </c>
      <c r="C168" s="188">
        <v>44</v>
      </c>
      <c r="D168" s="188">
        <v>175</v>
      </c>
      <c r="E168" s="241">
        <v>108.04585268792191</v>
      </c>
      <c r="F168" s="188">
        <v>30</v>
      </c>
      <c r="G168" s="188" t="s">
        <v>369</v>
      </c>
      <c r="H168" s="242">
        <v>4436.8465069491267</v>
      </c>
      <c r="J168" s="235"/>
      <c r="K168" s="188">
        <f t="shared" si="8"/>
        <v>48.590481442763242</v>
      </c>
      <c r="L168" s="188">
        <f t="shared" si="9"/>
        <v>1936</v>
      </c>
      <c r="M168" s="188">
        <f t="shared" si="10"/>
        <v>7.7</v>
      </c>
      <c r="N168" s="241">
        <f t="shared" si="11"/>
        <v>4436.8465069491267</v>
      </c>
      <c r="AA168" s="235"/>
      <c r="AF168" s="236"/>
    </row>
    <row r="169" spans="2:32" x14ac:dyDescent="0.25">
      <c r="B169" s="240">
        <v>10068.59</v>
      </c>
      <c r="C169" s="188">
        <v>37</v>
      </c>
      <c r="D169" s="188">
        <v>1050</v>
      </c>
      <c r="E169" s="241">
        <v>175.45873600205724</v>
      </c>
      <c r="F169" s="188">
        <v>38</v>
      </c>
      <c r="G169" s="188" t="s">
        <v>373</v>
      </c>
      <c r="H169" s="242">
        <v>9682.0444622991836</v>
      </c>
      <c r="J169" s="235"/>
      <c r="K169" s="188">
        <f t="shared" si="8"/>
        <v>227.40389512171214</v>
      </c>
      <c r="L169" s="188">
        <f t="shared" si="9"/>
        <v>0</v>
      </c>
      <c r="M169" s="188">
        <f t="shared" si="10"/>
        <v>38.85</v>
      </c>
      <c r="N169" s="241">
        <f t="shared" si="11"/>
        <v>9682.0444622991836</v>
      </c>
      <c r="AA169" s="235"/>
      <c r="AF169" s="236"/>
    </row>
    <row r="170" spans="2:32" x14ac:dyDescent="0.25">
      <c r="B170" s="240">
        <v>10578.33</v>
      </c>
      <c r="C170" s="188">
        <v>41</v>
      </c>
      <c r="D170" s="188">
        <v>3500</v>
      </c>
      <c r="E170" s="241">
        <v>506.61070949227911</v>
      </c>
      <c r="F170" s="188">
        <v>10</v>
      </c>
      <c r="G170" s="188" t="s">
        <v>369</v>
      </c>
      <c r="H170" s="242">
        <v>9841.4072030594562</v>
      </c>
      <c r="J170" s="235"/>
      <c r="K170" s="188">
        <f t="shared" si="8"/>
        <v>69.086577413802999</v>
      </c>
      <c r="L170" s="188">
        <f t="shared" si="9"/>
        <v>1681</v>
      </c>
      <c r="M170" s="188">
        <f t="shared" si="10"/>
        <v>143.5</v>
      </c>
      <c r="N170" s="241">
        <f t="shared" si="11"/>
        <v>9841.4072030594562</v>
      </c>
      <c r="AA170" s="235"/>
      <c r="AF170" s="236"/>
    </row>
    <row r="171" spans="2:32" x14ac:dyDescent="0.25">
      <c r="B171" s="240">
        <v>29708.39</v>
      </c>
      <c r="C171" s="188">
        <v>53</v>
      </c>
      <c r="D171" s="188">
        <v>1750</v>
      </c>
      <c r="E171" s="241">
        <v>891.36666900611056</v>
      </c>
      <c r="F171" s="188">
        <v>26</v>
      </c>
      <c r="G171" s="188" t="s">
        <v>369</v>
      </c>
      <c r="H171" s="242">
        <v>28661.031458684502</v>
      </c>
      <c r="J171" s="235"/>
      <c r="K171" s="188">
        <f t="shared" si="8"/>
        <v>51.045211339047817</v>
      </c>
      <c r="L171" s="188">
        <f t="shared" si="9"/>
        <v>2809</v>
      </c>
      <c r="M171" s="188">
        <f t="shared" si="10"/>
        <v>92.75</v>
      </c>
      <c r="N171" s="241">
        <f t="shared" si="11"/>
        <v>28661.031458684502</v>
      </c>
      <c r="AA171" s="235"/>
      <c r="AF171" s="236"/>
    </row>
    <row r="172" spans="2:32" x14ac:dyDescent="0.25">
      <c r="B172" s="240">
        <v>4542.75</v>
      </c>
      <c r="C172" s="188">
        <v>28</v>
      </c>
      <c r="D172" s="188">
        <v>1050</v>
      </c>
      <c r="E172" s="241">
        <v>120.05412847780897</v>
      </c>
      <c r="F172" s="188">
        <v>32</v>
      </c>
      <c r="G172" s="188" t="s">
        <v>369</v>
      </c>
      <c r="H172" s="242">
        <v>3952.9659300198177</v>
      </c>
      <c r="J172" s="235"/>
      <c r="K172" s="188">
        <f t="shared" si="8"/>
        <v>279.87375716288415</v>
      </c>
      <c r="L172" s="188">
        <f t="shared" si="9"/>
        <v>784</v>
      </c>
      <c r="M172" s="188">
        <f t="shared" si="10"/>
        <v>29.4</v>
      </c>
      <c r="N172" s="241">
        <f t="shared" si="11"/>
        <v>3952.9659300198177</v>
      </c>
      <c r="AA172" s="235"/>
      <c r="AF172" s="236"/>
    </row>
    <row r="173" spans="2:32" x14ac:dyDescent="0.25">
      <c r="B173" s="240">
        <v>44134.71</v>
      </c>
      <c r="C173" s="188">
        <v>44</v>
      </c>
      <c r="D173" s="188">
        <v>2841.1914999999999</v>
      </c>
      <c r="E173" s="241">
        <v>452.35945499011308</v>
      </c>
      <c r="F173" s="188">
        <v>31</v>
      </c>
      <c r="G173" s="188" t="s">
        <v>369</v>
      </c>
      <c r="H173" s="242">
        <v>43250.965428118667</v>
      </c>
      <c r="J173" s="235"/>
      <c r="K173" s="188">
        <f t="shared" si="8"/>
        <v>194.70563846604031</v>
      </c>
      <c r="L173" s="188">
        <f t="shared" si="9"/>
        <v>1936</v>
      </c>
      <c r="M173" s="188">
        <f t="shared" si="10"/>
        <v>125.01242599999999</v>
      </c>
      <c r="N173" s="241">
        <f t="shared" si="11"/>
        <v>43250.965428118667</v>
      </c>
      <c r="AA173" s="235"/>
      <c r="AF173" s="236"/>
    </row>
    <row r="174" spans="2:32" x14ac:dyDescent="0.25">
      <c r="B174" s="240">
        <v>9307.64</v>
      </c>
      <c r="C174" s="188">
        <v>34</v>
      </c>
      <c r="D174" s="188">
        <v>1050</v>
      </c>
      <c r="E174" s="241">
        <v>157.31051927185018</v>
      </c>
      <c r="F174" s="188">
        <v>50</v>
      </c>
      <c r="G174" s="188" t="s">
        <v>369</v>
      </c>
      <c r="H174" s="242">
        <v>8506.6115275632401</v>
      </c>
      <c r="J174" s="235"/>
      <c r="K174" s="188">
        <f t="shared" si="8"/>
        <v>333.73483377341171</v>
      </c>
      <c r="L174" s="188">
        <f t="shared" si="9"/>
        <v>1156</v>
      </c>
      <c r="M174" s="188">
        <f t="shared" si="10"/>
        <v>35.700000000000003</v>
      </c>
      <c r="N174" s="241">
        <f t="shared" si="11"/>
        <v>8506.6115275632401</v>
      </c>
      <c r="AA174" s="235"/>
      <c r="AF174" s="236"/>
    </row>
    <row r="175" spans="2:32" x14ac:dyDescent="0.25">
      <c r="B175" s="240">
        <v>5922.55</v>
      </c>
      <c r="C175" s="188">
        <v>27</v>
      </c>
      <c r="D175" s="188">
        <v>1925</v>
      </c>
      <c r="E175" s="241">
        <v>134.40704345149123</v>
      </c>
      <c r="F175" s="188">
        <v>50</v>
      </c>
      <c r="G175" s="188" t="s">
        <v>369</v>
      </c>
      <c r="H175" s="242">
        <v>4721.6842428069594</v>
      </c>
      <c r="J175" s="235"/>
      <c r="K175" s="188">
        <f t="shared" si="8"/>
        <v>716.10830450814524</v>
      </c>
      <c r="L175" s="188">
        <f t="shared" si="9"/>
        <v>729</v>
      </c>
      <c r="M175" s="188">
        <f t="shared" si="10"/>
        <v>51.975000000000001</v>
      </c>
      <c r="N175" s="241">
        <f t="shared" si="11"/>
        <v>4721.6842428069594</v>
      </c>
      <c r="AA175" s="235"/>
      <c r="AF175" s="236"/>
    </row>
    <row r="176" spans="2:32" x14ac:dyDescent="0.25">
      <c r="B176" s="240">
        <v>31824.05</v>
      </c>
      <c r="C176" s="188">
        <v>44</v>
      </c>
      <c r="D176" s="188">
        <v>2899.4784</v>
      </c>
      <c r="E176" s="241">
        <v>559.92858455698081</v>
      </c>
      <c r="F176" s="188">
        <v>37</v>
      </c>
      <c r="G176" s="188" t="s">
        <v>369</v>
      </c>
      <c r="H176" s="242">
        <v>30924.649872727376</v>
      </c>
      <c r="J176" s="235"/>
      <c r="K176" s="188">
        <f t="shared" si="8"/>
        <v>191.59711391566336</v>
      </c>
      <c r="L176" s="188">
        <f t="shared" si="9"/>
        <v>1936</v>
      </c>
      <c r="M176" s="188">
        <f t="shared" si="10"/>
        <v>127.5770496</v>
      </c>
      <c r="N176" s="241">
        <f t="shared" si="11"/>
        <v>30924.649872727376</v>
      </c>
      <c r="AA176" s="235"/>
      <c r="AF176" s="236"/>
    </row>
    <row r="177" spans="2:32" x14ac:dyDescent="0.25">
      <c r="B177" s="240">
        <v>5884.82</v>
      </c>
      <c r="C177" s="188">
        <v>25</v>
      </c>
      <c r="D177" s="188">
        <v>2800</v>
      </c>
      <c r="E177" s="241">
        <v>322.02525246837189</v>
      </c>
      <c r="F177" s="188">
        <v>50</v>
      </c>
      <c r="G177" s="188" t="s">
        <v>369</v>
      </c>
      <c r="H177" s="242">
        <v>5069.7172002661282</v>
      </c>
      <c r="J177" s="235"/>
      <c r="K177" s="188">
        <f t="shared" si="8"/>
        <v>434.74851405869259</v>
      </c>
      <c r="L177" s="188">
        <f t="shared" si="9"/>
        <v>625</v>
      </c>
      <c r="M177" s="188">
        <f t="shared" si="10"/>
        <v>70</v>
      </c>
      <c r="N177" s="241">
        <f t="shared" si="11"/>
        <v>5069.7172002661282</v>
      </c>
      <c r="AA177" s="235"/>
      <c r="AF177" s="236"/>
    </row>
    <row r="178" spans="2:32" x14ac:dyDescent="0.25">
      <c r="B178" s="240">
        <v>12698.14</v>
      </c>
      <c r="C178" s="188">
        <v>29</v>
      </c>
      <c r="D178" s="188">
        <v>2800</v>
      </c>
      <c r="E178" s="241">
        <v>326.7741768241645</v>
      </c>
      <c r="F178" s="188">
        <v>31</v>
      </c>
      <c r="G178" s="188" t="s">
        <v>369</v>
      </c>
      <c r="H178" s="242">
        <v>12023.913450391727</v>
      </c>
      <c r="J178" s="235"/>
      <c r="K178" s="188">
        <f t="shared" si="8"/>
        <v>265.62686453252587</v>
      </c>
      <c r="L178" s="188">
        <f t="shared" si="9"/>
        <v>841</v>
      </c>
      <c r="M178" s="188">
        <f t="shared" si="10"/>
        <v>81.2</v>
      </c>
      <c r="N178" s="241">
        <f t="shared" si="11"/>
        <v>12023.913450391727</v>
      </c>
      <c r="AA178" s="235"/>
      <c r="AF178" s="236"/>
    </row>
    <row r="179" spans="2:32" x14ac:dyDescent="0.25">
      <c r="B179" s="240">
        <v>14278.36</v>
      </c>
      <c r="C179" s="188">
        <v>26</v>
      </c>
      <c r="D179" s="188">
        <v>5495</v>
      </c>
      <c r="E179" s="241">
        <v>353.18660108304243</v>
      </c>
      <c r="F179" s="188">
        <v>49</v>
      </c>
      <c r="G179" s="188" t="s">
        <v>369</v>
      </c>
      <c r="H179" s="242">
        <v>13048.177537516245</v>
      </c>
      <c r="J179" s="235"/>
      <c r="K179" s="188">
        <f t="shared" si="8"/>
        <v>762.35904525917124</v>
      </c>
      <c r="L179" s="188">
        <f t="shared" si="9"/>
        <v>676</v>
      </c>
      <c r="M179" s="188">
        <f t="shared" si="10"/>
        <v>142.87</v>
      </c>
      <c r="N179" s="241">
        <f t="shared" si="11"/>
        <v>13048.177537516245</v>
      </c>
      <c r="AA179" s="235"/>
      <c r="AF179" s="236"/>
    </row>
    <row r="180" spans="2:32" x14ac:dyDescent="0.25">
      <c r="B180" s="240">
        <v>4046.2</v>
      </c>
      <c r="C180" s="188">
        <v>30</v>
      </c>
      <c r="D180" s="188">
        <v>1050</v>
      </c>
      <c r="E180" s="241">
        <v>77.512982710365705</v>
      </c>
      <c r="F180" s="188">
        <v>50</v>
      </c>
      <c r="G180" s="188" t="s">
        <v>369</v>
      </c>
      <c r="H180" s="242">
        <v>2883.4401973898393</v>
      </c>
      <c r="J180" s="235"/>
      <c r="K180" s="188">
        <f t="shared" si="8"/>
        <v>677.30589333881028</v>
      </c>
      <c r="L180" s="188">
        <f t="shared" si="9"/>
        <v>900</v>
      </c>
      <c r="M180" s="188">
        <f t="shared" si="10"/>
        <v>31.5</v>
      </c>
      <c r="N180" s="241">
        <f t="shared" si="11"/>
        <v>2883.4401973898393</v>
      </c>
      <c r="AA180" s="235"/>
      <c r="AF180" s="236"/>
    </row>
    <row r="181" spans="2:32" x14ac:dyDescent="0.25">
      <c r="B181" s="240">
        <v>5122.72</v>
      </c>
      <c r="C181" s="188">
        <v>23</v>
      </c>
      <c r="D181" s="188">
        <v>1950.4275</v>
      </c>
      <c r="E181" s="241">
        <v>143.55869962894261</v>
      </c>
      <c r="F181" s="188">
        <v>50</v>
      </c>
      <c r="G181" s="188" t="s">
        <v>369</v>
      </c>
      <c r="H181" s="242">
        <v>4056.5933537650139</v>
      </c>
      <c r="J181" s="235"/>
      <c r="K181" s="188">
        <f t="shared" si="8"/>
        <v>679.31358567655138</v>
      </c>
      <c r="L181" s="188">
        <f t="shared" si="9"/>
        <v>529</v>
      </c>
      <c r="M181" s="188">
        <f t="shared" si="10"/>
        <v>44.859832499999996</v>
      </c>
      <c r="N181" s="241">
        <f t="shared" si="11"/>
        <v>4056.5933537650139</v>
      </c>
      <c r="AA181" s="235"/>
      <c r="AF181" s="236"/>
    </row>
    <row r="182" spans="2:32" x14ac:dyDescent="0.25">
      <c r="B182" s="240">
        <v>25831.37</v>
      </c>
      <c r="C182" s="188">
        <v>39</v>
      </c>
      <c r="D182" s="188">
        <v>3500</v>
      </c>
      <c r="E182" s="241">
        <v>420.01069303155538</v>
      </c>
      <c r="F182" s="188">
        <v>46</v>
      </c>
      <c r="G182" s="188" t="s">
        <v>369</v>
      </c>
      <c r="H182" s="242">
        <v>24757.555316458558</v>
      </c>
      <c r="J182" s="235"/>
      <c r="K182" s="188">
        <f t="shared" si="8"/>
        <v>383.32357406887274</v>
      </c>
      <c r="L182" s="188">
        <f t="shared" si="9"/>
        <v>1521</v>
      </c>
      <c r="M182" s="188">
        <f t="shared" si="10"/>
        <v>136.5</v>
      </c>
      <c r="N182" s="241">
        <f t="shared" si="11"/>
        <v>24757.555316458558</v>
      </c>
      <c r="AA182" s="235"/>
      <c r="AF182" s="236"/>
    </row>
    <row r="183" spans="2:32" x14ac:dyDescent="0.25">
      <c r="B183" s="240">
        <v>6538.52</v>
      </c>
      <c r="C183" s="188">
        <v>40</v>
      </c>
      <c r="D183" s="188">
        <v>1050</v>
      </c>
      <c r="E183" s="241">
        <v>139.48163567721519</v>
      </c>
      <c r="F183" s="188">
        <v>25</v>
      </c>
      <c r="G183" s="188" t="s">
        <v>369</v>
      </c>
      <c r="H183" s="242">
        <v>5804.4860776295172</v>
      </c>
      <c r="J183" s="235"/>
      <c r="K183" s="188">
        <f t="shared" si="8"/>
        <v>188.19681797213127</v>
      </c>
      <c r="L183" s="188">
        <f t="shared" si="9"/>
        <v>1600</v>
      </c>
      <c r="M183" s="188">
        <f t="shared" si="10"/>
        <v>42</v>
      </c>
      <c r="N183" s="241">
        <f t="shared" si="11"/>
        <v>5804.4860776295172</v>
      </c>
      <c r="AA183" s="235"/>
      <c r="AF183" s="236"/>
    </row>
    <row r="184" spans="2:32" x14ac:dyDescent="0.25">
      <c r="B184" s="240">
        <v>11446.18</v>
      </c>
      <c r="C184" s="188">
        <v>32</v>
      </c>
      <c r="D184" s="188">
        <v>2800</v>
      </c>
      <c r="E184" s="241">
        <v>205.5410339724767</v>
      </c>
      <c r="F184" s="188">
        <v>48</v>
      </c>
      <c r="G184" s="188" t="s">
        <v>369</v>
      </c>
      <c r="H184" s="242">
        <v>10290.604271345021</v>
      </c>
      <c r="J184" s="235"/>
      <c r="K184" s="188">
        <f t="shared" si="8"/>
        <v>653.88403182790762</v>
      </c>
      <c r="L184" s="188">
        <f t="shared" si="9"/>
        <v>1024</v>
      </c>
      <c r="M184" s="188">
        <f t="shared" si="10"/>
        <v>89.6</v>
      </c>
      <c r="N184" s="241">
        <f t="shared" si="11"/>
        <v>10290.604271345021</v>
      </c>
      <c r="AA184" s="235"/>
      <c r="AF184" s="236"/>
    </row>
    <row r="185" spans="2:32" x14ac:dyDescent="0.25">
      <c r="B185" s="240">
        <v>12845.93</v>
      </c>
      <c r="C185" s="188">
        <v>32</v>
      </c>
      <c r="D185" s="188">
        <v>2800</v>
      </c>
      <c r="E185" s="241">
        <v>226.09424352010078</v>
      </c>
      <c r="F185" s="188">
        <v>50</v>
      </c>
      <c r="G185" s="188" t="s">
        <v>369</v>
      </c>
      <c r="H185" s="242">
        <v>11661.454848144922</v>
      </c>
      <c r="J185" s="235"/>
      <c r="K185" s="188">
        <f t="shared" si="8"/>
        <v>619.21081147540747</v>
      </c>
      <c r="L185" s="188">
        <f t="shared" si="9"/>
        <v>1024</v>
      </c>
      <c r="M185" s="188">
        <f t="shared" si="10"/>
        <v>89.6</v>
      </c>
      <c r="N185" s="241">
        <f t="shared" si="11"/>
        <v>11661.454848144922</v>
      </c>
      <c r="AA185" s="235"/>
      <c r="AF185" s="236"/>
    </row>
    <row r="186" spans="2:32" x14ac:dyDescent="0.25">
      <c r="B186" s="240">
        <v>10619.67</v>
      </c>
      <c r="C186" s="188">
        <v>33</v>
      </c>
      <c r="D186" s="188">
        <v>2800</v>
      </c>
      <c r="E186" s="241">
        <v>230.11960865773364</v>
      </c>
      <c r="F186" s="188">
        <v>30</v>
      </c>
      <c r="G186" s="188" t="s">
        <v>373</v>
      </c>
      <c r="H186" s="242">
        <v>10059.662482566253</v>
      </c>
      <c r="J186" s="235"/>
      <c r="K186" s="188">
        <f t="shared" si="8"/>
        <v>365.02756323098333</v>
      </c>
      <c r="L186" s="188">
        <f t="shared" si="9"/>
        <v>0</v>
      </c>
      <c r="M186" s="188">
        <f t="shared" si="10"/>
        <v>92.4</v>
      </c>
      <c r="N186" s="241">
        <f t="shared" si="11"/>
        <v>10059.662482566253</v>
      </c>
      <c r="AA186" s="235"/>
      <c r="AF186" s="236"/>
    </row>
    <row r="187" spans="2:32" x14ac:dyDescent="0.25">
      <c r="B187" s="240">
        <v>14931.35</v>
      </c>
      <c r="C187" s="188">
        <v>37</v>
      </c>
      <c r="D187" s="188">
        <v>2800</v>
      </c>
      <c r="E187" s="241">
        <v>388.95577722505914</v>
      </c>
      <c r="F187" s="188">
        <v>37</v>
      </c>
      <c r="G187" s="188" t="s">
        <v>373</v>
      </c>
      <c r="H187" s="242">
        <v>14554.573250105526</v>
      </c>
      <c r="J187" s="235"/>
      <c r="K187" s="188">
        <f t="shared" si="8"/>
        <v>266.3541874583201</v>
      </c>
      <c r="L187" s="188">
        <f t="shared" si="9"/>
        <v>0</v>
      </c>
      <c r="M187" s="188">
        <f t="shared" si="10"/>
        <v>103.6</v>
      </c>
      <c r="N187" s="241">
        <f t="shared" si="11"/>
        <v>14554.573250105526</v>
      </c>
      <c r="AA187" s="235"/>
      <c r="AF187" s="236"/>
    </row>
    <row r="188" spans="2:32" x14ac:dyDescent="0.25">
      <c r="B188" s="240">
        <v>232852.69</v>
      </c>
      <c r="C188" s="188">
        <v>41</v>
      </c>
      <c r="D188" s="188">
        <v>19248.88</v>
      </c>
      <c r="E188" s="241">
        <v>2016.3882249194321</v>
      </c>
      <c r="F188" s="188">
        <v>44</v>
      </c>
      <c r="G188" s="188" t="s">
        <v>369</v>
      </c>
      <c r="H188" s="242">
        <v>231405.8621281723</v>
      </c>
      <c r="J188" s="235"/>
      <c r="K188" s="188">
        <f t="shared" si="8"/>
        <v>420.03355779060917</v>
      </c>
      <c r="L188" s="188">
        <f t="shared" si="9"/>
        <v>1681</v>
      </c>
      <c r="M188" s="188">
        <f t="shared" si="10"/>
        <v>789.20408000000009</v>
      </c>
      <c r="N188" s="241">
        <f t="shared" si="11"/>
        <v>231405.8621281723</v>
      </c>
      <c r="AA188" s="235"/>
      <c r="AF188" s="236"/>
    </row>
    <row r="189" spans="2:32" x14ac:dyDescent="0.25">
      <c r="B189" s="240">
        <v>4245.0200000000004</v>
      </c>
      <c r="C189" s="188">
        <v>26</v>
      </c>
      <c r="D189" s="188">
        <v>1925</v>
      </c>
      <c r="E189" s="241">
        <v>167.8332480614956</v>
      </c>
      <c r="F189" s="188">
        <v>49</v>
      </c>
      <c r="G189" s="188" t="s">
        <v>369</v>
      </c>
      <c r="H189" s="242">
        <v>3339.4340841027652</v>
      </c>
      <c r="J189" s="235"/>
      <c r="K189" s="188">
        <f t="shared" si="8"/>
        <v>562.01617432463968</v>
      </c>
      <c r="L189" s="188">
        <f t="shared" si="9"/>
        <v>676</v>
      </c>
      <c r="M189" s="188">
        <f t="shared" si="10"/>
        <v>50.05</v>
      </c>
      <c r="N189" s="241">
        <f t="shared" si="11"/>
        <v>3339.4340841027652</v>
      </c>
      <c r="AA189" s="235"/>
      <c r="AF189" s="236"/>
    </row>
    <row r="190" spans="2:32" x14ac:dyDescent="0.25">
      <c r="B190" s="240">
        <v>4405.41</v>
      </c>
      <c r="C190" s="188">
        <v>31</v>
      </c>
      <c r="D190" s="188">
        <v>1050</v>
      </c>
      <c r="E190" s="241">
        <v>87.783942958901278</v>
      </c>
      <c r="F190" s="188">
        <v>44</v>
      </c>
      <c r="G190" s="188" t="s">
        <v>369</v>
      </c>
      <c r="H190" s="242">
        <v>3378.6142338445402</v>
      </c>
      <c r="J190" s="235"/>
      <c r="K190" s="188">
        <f t="shared" si="8"/>
        <v>526.29214914201259</v>
      </c>
      <c r="L190" s="188">
        <f t="shared" si="9"/>
        <v>961</v>
      </c>
      <c r="M190" s="188">
        <f t="shared" si="10"/>
        <v>32.549999999999997</v>
      </c>
      <c r="N190" s="241">
        <f t="shared" si="11"/>
        <v>3378.6142338445402</v>
      </c>
      <c r="AA190" s="235"/>
      <c r="AF190" s="236"/>
    </row>
    <row r="191" spans="2:32" x14ac:dyDescent="0.25">
      <c r="B191" s="240">
        <v>13313.09</v>
      </c>
      <c r="C191" s="188">
        <v>30</v>
      </c>
      <c r="D191" s="188">
        <v>2800</v>
      </c>
      <c r="E191" s="241">
        <v>181.8616446303603</v>
      </c>
      <c r="F191" s="188">
        <v>45</v>
      </c>
      <c r="G191" s="188" t="s">
        <v>369</v>
      </c>
      <c r="H191" s="242">
        <v>12074.730743090458</v>
      </c>
      <c r="J191" s="235"/>
      <c r="K191" s="188">
        <f t="shared" si="8"/>
        <v>692.83438108183338</v>
      </c>
      <c r="L191" s="188">
        <f t="shared" si="9"/>
        <v>900</v>
      </c>
      <c r="M191" s="188">
        <f t="shared" si="10"/>
        <v>84</v>
      </c>
      <c r="N191" s="241">
        <f t="shared" si="11"/>
        <v>12074.730743090458</v>
      </c>
      <c r="AA191" s="235"/>
      <c r="AF191" s="236"/>
    </row>
    <row r="192" spans="2:32" x14ac:dyDescent="0.25">
      <c r="B192" s="240">
        <v>4417.8</v>
      </c>
      <c r="C192" s="188">
        <v>31</v>
      </c>
      <c r="D192" s="188">
        <v>1050</v>
      </c>
      <c r="E192" s="241">
        <v>79.803911794263783</v>
      </c>
      <c r="F192" s="188">
        <v>50</v>
      </c>
      <c r="G192" s="188" t="s">
        <v>369</v>
      </c>
      <c r="H192" s="242">
        <v>3273.8600667557321</v>
      </c>
      <c r="J192" s="235"/>
      <c r="K192" s="188">
        <f t="shared" si="8"/>
        <v>657.86248843723524</v>
      </c>
      <c r="L192" s="188">
        <f t="shared" si="9"/>
        <v>961</v>
      </c>
      <c r="M192" s="188">
        <f t="shared" si="10"/>
        <v>32.549999999999997</v>
      </c>
      <c r="N192" s="241">
        <f t="shared" si="11"/>
        <v>3273.8600667557321</v>
      </c>
      <c r="AA192" s="235"/>
      <c r="AF192" s="236"/>
    </row>
    <row r="193" spans="2:32" x14ac:dyDescent="0.25">
      <c r="B193" s="240">
        <v>32036.35</v>
      </c>
      <c r="C193" s="188">
        <v>37</v>
      </c>
      <c r="D193" s="188">
        <v>6686.1224499999998</v>
      </c>
      <c r="E193" s="241">
        <v>637.51608172007411</v>
      </c>
      <c r="F193" s="188">
        <v>30</v>
      </c>
      <c r="G193" s="188" t="s">
        <v>369</v>
      </c>
      <c r="H193" s="242">
        <v>31105.906558759732</v>
      </c>
      <c r="J193" s="235"/>
      <c r="K193" s="188">
        <f t="shared" si="8"/>
        <v>314.63311946391644</v>
      </c>
      <c r="L193" s="188">
        <f t="shared" si="9"/>
        <v>1369</v>
      </c>
      <c r="M193" s="188">
        <f t="shared" si="10"/>
        <v>247.38653065</v>
      </c>
      <c r="N193" s="241">
        <f t="shared" si="11"/>
        <v>31105.906558759732</v>
      </c>
      <c r="AA193" s="235"/>
      <c r="AF193" s="236"/>
    </row>
    <row r="194" spans="2:32" x14ac:dyDescent="0.25">
      <c r="B194" s="240">
        <v>10238.91</v>
      </c>
      <c r="C194" s="188">
        <v>28</v>
      </c>
      <c r="D194" s="188">
        <v>3172.3846000000003</v>
      </c>
      <c r="E194" s="241">
        <v>230.1940546517319</v>
      </c>
      <c r="F194" s="188">
        <v>47</v>
      </c>
      <c r="G194" s="188" t="s">
        <v>369</v>
      </c>
      <c r="H194" s="242">
        <v>9140.9859245222015</v>
      </c>
      <c r="J194" s="235"/>
      <c r="K194" s="188">
        <f t="shared" si="8"/>
        <v>647.72340200350266</v>
      </c>
      <c r="L194" s="188">
        <f t="shared" si="9"/>
        <v>784</v>
      </c>
      <c r="M194" s="188">
        <f t="shared" si="10"/>
        <v>88.826768800000011</v>
      </c>
      <c r="N194" s="241">
        <f t="shared" si="11"/>
        <v>9140.9859245222015</v>
      </c>
      <c r="AA194" s="235"/>
      <c r="AF194" s="236"/>
    </row>
    <row r="195" spans="2:32" x14ac:dyDescent="0.25">
      <c r="B195" s="240">
        <v>13831.8</v>
      </c>
      <c r="C195" s="188">
        <v>29</v>
      </c>
      <c r="D195" s="188">
        <v>2800</v>
      </c>
      <c r="E195" s="241">
        <v>197.96343293487351</v>
      </c>
      <c r="F195" s="188">
        <v>46</v>
      </c>
      <c r="G195" s="188" t="s">
        <v>369</v>
      </c>
      <c r="H195" s="242">
        <v>12676.519579595266</v>
      </c>
      <c r="J195" s="235"/>
      <c r="K195" s="188">
        <f t="shared" si="8"/>
        <v>650.6252093656758</v>
      </c>
      <c r="L195" s="188">
        <f t="shared" si="9"/>
        <v>841</v>
      </c>
      <c r="M195" s="188">
        <f t="shared" si="10"/>
        <v>81.2</v>
      </c>
      <c r="N195" s="241">
        <f t="shared" si="11"/>
        <v>12676.519579595266</v>
      </c>
      <c r="AA195" s="235"/>
      <c r="AF195" s="236"/>
    </row>
    <row r="196" spans="2:32" x14ac:dyDescent="0.25">
      <c r="B196" s="240">
        <v>18449</v>
      </c>
      <c r="C196" s="188">
        <v>45</v>
      </c>
      <c r="D196" s="188">
        <v>1050</v>
      </c>
      <c r="E196" s="241">
        <v>166.82363489011763</v>
      </c>
      <c r="F196" s="188">
        <v>40</v>
      </c>
      <c r="G196" s="188" t="s">
        <v>369</v>
      </c>
      <c r="H196" s="242">
        <v>17439.960877204925</v>
      </c>
      <c r="J196" s="235"/>
      <c r="K196" s="188">
        <f t="shared" si="8"/>
        <v>251.7628873610403</v>
      </c>
      <c r="L196" s="188">
        <f t="shared" si="9"/>
        <v>2025</v>
      </c>
      <c r="M196" s="188">
        <f t="shared" si="10"/>
        <v>47.25</v>
      </c>
      <c r="N196" s="241">
        <f t="shared" si="11"/>
        <v>17439.960877204925</v>
      </c>
      <c r="AA196" s="235"/>
      <c r="AF196" s="236"/>
    </row>
    <row r="197" spans="2:32" x14ac:dyDescent="0.25">
      <c r="B197" s="240">
        <v>8730.69</v>
      </c>
      <c r="C197" s="188">
        <v>29</v>
      </c>
      <c r="D197" s="188">
        <v>2800</v>
      </c>
      <c r="E197" s="241">
        <v>255.51160356560339</v>
      </c>
      <c r="F197" s="188">
        <v>46</v>
      </c>
      <c r="G197" s="188" t="s">
        <v>369</v>
      </c>
      <c r="H197" s="242">
        <v>7756.791470321391</v>
      </c>
      <c r="J197" s="235"/>
      <c r="K197" s="188">
        <f t="shared" si="8"/>
        <v>504.08669587849147</v>
      </c>
      <c r="L197" s="188">
        <f t="shared" si="9"/>
        <v>841</v>
      </c>
      <c r="M197" s="188">
        <f t="shared" si="10"/>
        <v>81.2</v>
      </c>
      <c r="N197" s="241">
        <f t="shared" si="11"/>
        <v>7756.791470321391</v>
      </c>
      <c r="AA197" s="235"/>
      <c r="AF197" s="236"/>
    </row>
    <row r="198" spans="2:32" x14ac:dyDescent="0.25">
      <c r="B198" s="240">
        <v>10999.03</v>
      </c>
      <c r="C198" s="188">
        <v>29</v>
      </c>
      <c r="D198" s="188">
        <v>2800</v>
      </c>
      <c r="E198" s="241">
        <v>226.92770587274345</v>
      </c>
      <c r="F198" s="188">
        <v>50</v>
      </c>
      <c r="G198" s="188" t="s">
        <v>369</v>
      </c>
      <c r="H198" s="242">
        <v>9887.1340950636622</v>
      </c>
      <c r="J198" s="235"/>
      <c r="K198" s="188">
        <f t="shared" si="8"/>
        <v>616.93656780062463</v>
      </c>
      <c r="L198" s="188">
        <f t="shared" si="9"/>
        <v>841</v>
      </c>
      <c r="M198" s="188">
        <f t="shared" si="10"/>
        <v>81.2</v>
      </c>
      <c r="N198" s="241">
        <f t="shared" si="11"/>
        <v>9887.1340950636622</v>
      </c>
      <c r="AA198" s="235"/>
      <c r="AF198" s="236"/>
    </row>
    <row r="199" spans="2:32" x14ac:dyDescent="0.25">
      <c r="B199" s="240">
        <v>7773.3</v>
      </c>
      <c r="C199" s="188">
        <v>29</v>
      </c>
      <c r="D199" s="188">
        <v>1750</v>
      </c>
      <c r="E199" s="241">
        <v>112.47963015407484</v>
      </c>
      <c r="F199" s="188">
        <v>46</v>
      </c>
      <c r="G199" s="188" t="s">
        <v>369</v>
      </c>
      <c r="H199" s="242">
        <v>6596.6033420465164</v>
      </c>
      <c r="J199" s="235"/>
      <c r="K199" s="188">
        <f t="shared" si="8"/>
        <v>715.68514129830373</v>
      </c>
      <c r="L199" s="188">
        <f t="shared" si="9"/>
        <v>841</v>
      </c>
      <c r="M199" s="188">
        <f t="shared" si="10"/>
        <v>50.75</v>
      </c>
      <c r="N199" s="241">
        <f t="shared" si="11"/>
        <v>6596.6033420465164</v>
      </c>
      <c r="AA199" s="235"/>
      <c r="AF199" s="236"/>
    </row>
    <row r="200" spans="2:32" x14ac:dyDescent="0.25">
      <c r="B200" s="240">
        <v>3081.24</v>
      </c>
      <c r="C200" s="188">
        <v>26</v>
      </c>
      <c r="D200" s="188">
        <v>1050</v>
      </c>
      <c r="E200" s="241">
        <v>72.549288806164085</v>
      </c>
      <c r="F200" s="188">
        <v>50</v>
      </c>
      <c r="G200" s="188" t="s">
        <v>369</v>
      </c>
      <c r="H200" s="242">
        <v>1921.1145438266808</v>
      </c>
      <c r="J200" s="235"/>
      <c r="K200" s="188">
        <f t="shared" si="8"/>
        <v>723.64596350859586</v>
      </c>
      <c r="L200" s="188">
        <f t="shared" si="9"/>
        <v>676</v>
      </c>
      <c r="M200" s="188">
        <f t="shared" si="10"/>
        <v>27.3</v>
      </c>
      <c r="N200" s="241">
        <f t="shared" si="11"/>
        <v>1921.1145438266808</v>
      </c>
      <c r="AA200" s="235"/>
      <c r="AF200" s="236"/>
    </row>
    <row r="201" spans="2:32" x14ac:dyDescent="0.25">
      <c r="B201" s="240">
        <v>5479.24</v>
      </c>
      <c r="C201" s="188">
        <v>34</v>
      </c>
      <c r="D201" s="188">
        <v>1050</v>
      </c>
      <c r="E201" s="241">
        <v>92.599277646432142</v>
      </c>
      <c r="F201" s="188">
        <v>46</v>
      </c>
      <c r="G201" s="188" t="s">
        <v>369</v>
      </c>
      <c r="H201" s="242">
        <v>4401.3356289696394</v>
      </c>
      <c r="J201" s="235"/>
      <c r="K201" s="188">
        <f t="shared" si="8"/>
        <v>521.60234105088614</v>
      </c>
      <c r="L201" s="188">
        <f t="shared" si="9"/>
        <v>1156</v>
      </c>
      <c r="M201" s="188">
        <f t="shared" si="10"/>
        <v>35.700000000000003</v>
      </c>
      <c r="N201" s="241">
        <f t="shared" si="11"/>
        <v>4401.3356289696394</v>
      </c>
      <c r="AA201" s="235"/>
      <c r="AF201" s="236"/>
    </row>
    <row r="202" spans="2:32" x14ac:dyDescent="0.25">
      <c r="B202" s="240">
        <v>26994.59</v>
      </c>
      <c r="C202" s="188">
        <v>48</v>
      </c>
      <c r="D202" s="188">
        <v>1293.2486000000001</v>
      </c>
      <c r="E202" s="241">
        <v>271.3289292421091</v>
      </c>
      <c r="F202" s="188">
        <v>37</v>
      </c>
      <c r="G202" s="188" t="s">
        <v>369</v>
      </c>
      <c r="H202" s="242">
        <v>26055.54434886805</v>
      </c>
      <c r="J202" s="235"/>
      <c r="K202" s="188">
        <f t="shared" si="8"/>
        <v>176.35494428720821</v>
      </c>
      <c r="L202" s="188">
        <f t="shared" si="9"/>
        <v>2304</v>
      </c>
      <c r="M202" s="188">
        <f t="shared" si="10"/>
        <v>62.075932800000011</v>
      </c>
      <c r="N202" s="241">
        <f t="shared" si="11"/>
        <v>26055.54434886805</v>
      </c>
      <c r="AA202" s="235"/>
      <c r="AF202" s="236"/>
    </row>
    <row r="203" spans="2:32" x14ac:dyDescent="0.25">
      <c r="B203" s="240">
        <v>26374.639999999999</v>
      </c>
      <c r="C203" s="188">
        <v>30</v>
      </c>
      <c r="D203" s="188">
        <v>4900</v>
      </c>
      <c r="E203" s="241">
        <v>342.12626851471759</v>
      </c>
      <c r="F203" s="188">
        <v>50</v>
      </c>
      <c r="G203" s="188" t="s">
        <v>369</v>
      </c>
      <c r="H203" s="242">
        <v>25142.812440636757</v>
      </c>
      <c r="J203" s="235"/>
      <c r="K203" s="188">
        <f t="shared" si="8"/>
        <v>716.10987681134634</v>
      </c>
      <c r="L203" s="188">
        <f t="shared" si="9"/>
        <v>900</v>
      </c>
      <c r="M203" s="188">
        <f t="shared" si="10"/>
        <v>147</v>
      </c>
      <c r="N203" s="241">
        <f t="shared" si="11"/>
        <v>25142.812440636757</v>
      </c>
      <c r="AA203" s="235"/>
      <c r="AF203" s="236"/>
    </row>
    <row r="204" spans="2:32" x14ac:dyDescent="0.25">
      <c r="B204" s="240">
        <v>7225.74</v>
      </c>
      <c r="C204" s="188">
        <v>28</v>
      </c>
      <c r="D204" s="188">
        <v>2884.28</v>
      </c>
      <c r="E204" s="241">
        <v>276.98445804084781</v>
      </c>
      <c r="F204" s="188">
        <v>50</v>
      </c>
      <c r="G204" s="188" t="s">
        <v>373</v>
      </c>
      <c r="H204" s="242">
        <v>6527.5019412792635</v>
      </c>
      <c r="J204" s="235"/>
      <c r="K204" s="188">
        <f t="shared" si="8"/>
        <v>520.6573719697019</v>
      </c>
      <c r="L204" s="188">
        <f t="shared" si="9"/>
        <v>0</v>
      </c>
      <c r="M204" s="188">
        <f t="shared" si="10"/>
        <v>80.759840000000011</v>
      </c>
      <c r="N204" s="241">
        <f t="shared" si="11"/>
        <v>6527.5019412792635</v>
      </c>
      <c r="AA204" s="235"/>
      <c r="AF204" s="236"/>
    </row>
    <row r="205" spans="2:32" x14ac:dyDescent="0.25">
      <c r="B205" s="240">
        <v>22881.09</v>
      </c>
      <c r="C205" s="188">
        <v>24</v>
      </c>
      <c r="D205" s="188">
        <v>9901.7099999999991</v>
      </c>
      <c r="E205" s="241">
        <v>616.17322484684439</v>
      </c>
      <c r="F205" s="188">
        <v>50</v>
      </c>
      <c r="G205" s="188" t="s">
        <v>369</v>
      </c>
      <c r="H205" s="242">
        <v>21613.745850862153</v>
      </c>
      <c r="J205" s="235"/>
      <c r="K205" s="188">
        <f t="shared" si="8"/>
        <v>803.48428012765089</v>
      </c>
      <c r="L205" s="188">
        <f t="shared" si="9"/>
        <v>576</v>
      </c>
      <c r="M205" s="188">
        <f t="shared" si="10"/>
        <v>237.64103999999998</v>
      </c>
      <c r="N205" s="241">
        <f t="shared" si="11"/>
        <v>21613.745850862153</v>
      </c>
      <c r="AA205" s="235"/>
      <c r="AF205" s="236"/>
    </row>
    <row r="206" spans="2:32" x14ac:dyDescent="0.25">
      <c r="B206" s="240">
        <v>28291.99</v>
      </c>
      <c r="C206" s="188">
        <v>39</v>
      </c>
      <c r="D206" s="188">
        <v>2800</v>
      </c>
      <c r="E206" s="241">
        <v>277.14152322146293</v>
      </c>
      <c r="F206" s="188">
        <v>36</v>
      </c>
      <c r="G206" s="188" t="s">
        <v>369</v>
      </c>
      <c r="H206" s="242">
        <v>27279.185485129379</v>
      </c>
      <c r="J206" s="235"/>
      <c r="K206" s="188">
        <f t="shared" si="8"/>
        <v>363.71309080036713</v>
      </c>
      <c r="L206" s="188">
        <f t="shared" si="9"/>
        <v>1521</v>
      </c>
      <c r="M206" s="188">
        <f t="shared" si="10"/>
        <v>109.2</v>
      </c>
      <c r="N206" s="241">
        <f t="shared" si="11"/>
        <v>27279.185485129379</v>
      </c>
      <c r="AA206" s="235"/>
      <c r="AF206" s="236"/>
    </row>
    <row r="207" spans="2:32" x14ac:dyDescent="0.25">
      <c r="B207" s="240">
        <v>7345.63</v>
      </c>
      <c r="C207" s="188">
        <v>34</v>
      </c>
      <c r="D207" s="188">
        <v>1050</v>
      </c>
      <c r="E207" s="241">
        <v>157.31051927185018</v>
      </c>
      <c r="F207" s="188">
        <v>30</v>
      </c>
      <c r="G207" s="188" t="s">
        <v>373</v>
      </c>
      <c r="H207" s="242">
        <v>7069.9730241185562</v>
      </c>
      <c r="J207" s="235"/>
      <c r="K207" s="188">
        <f t="shared" si="8"/>
        <v>200.24090026404701</v>
      </c>
      <c r="L207" s="188">
        <f t="shared" si="9"/>
        <v>0</v>
      </c>
      <c r="M207" s="188">
        <f t="shared" si="10"/>
        <v>35.700000000000003</v>
      </c>
      <c r="N207" s="241">
        <f t="shared" si="11"/>
        <v>7069.9730241185562</v>
      </c>
      <c r="AA207" s="235"/>
      <c r="AF207" s="236"/>
    </row>
    <row r="208" spans="2:32" x14ac:dyDescent="0.25">
      <c r="B208" s="240">
        <v>3650.32</v>
      </c>
      <c r="C208" s="188">
        <v>28</v>
      </c>
      <c r="D208" s="188">
        <v>1050</v>
      </c>
      <c r="E208" s="241">
        <v>127.52753832236158</v>
      </c>
      <c r="F208" s="188">
        <v>42</v>
      </c>
      <c r="G208" s="188" t="s">
        <v>369</v>
      </c>
      <c r="H208" s="242">
        <v>2950.5505076085037</v>
      </c>
      <c r="J208" s="235"/>
      <c r="K208" s="188">
        <f t="shared" si="8"/>
        <v>345.80766303608004</v>
      </c>
      <c r="L208" s="188">
        <f t="shared" si="9"/>
        <v>784</v>
      </c>
      <c r="M208" s="188">
        <f t="shared" si="10"/>
        <v>29.4</v>
      </c>
      <c r="N208" s="241">
        <f t="shared" si="11"/>
        <v>2950.5505076085037</v>
      </c>
      <c r="AA208" s="235"/>
      <c r="AF208" s="236"/>
    </row>
    <row r="209" spans="2:32" x14ac:dyDescent="0.25">
      <c r="B209" s="240">
        <v>4735.95</v>
      </c>
      <c r="C209" s="188">
        <v>32</v>
      </c>
      <c r="D209" s="188">
        <v>1050</v>
      </c>
      <c r="E209" s="241">
        <v>82.858483639492576</v>
      </c>
      <c r="F209" s="188">
        <v>50</v>
      </c>
      <c r="G209" s="188" t="s">
        <v>369</v>
      </c>
      <c r="H209" s="242">
        <v>3565.0497587186619</v>
      </c>
      <c r="J209" s="235"/>
      <c r="K209" s="188">
        <f t="shared" si="8"/>
        <v>633.61043666236117</v>
      </c>
      <c r="L209" s="188">
        <f t="shared" si="9"/>
        <v>1024</v>
      </c>
      <c r="M209" s="188">
        <f t="shared" si="10"/>
        <v>33.6</v>
      </c>
      <c r="N209" s="241">
        <f t="shared" si="11"/>
        <v>3565.0497587186619</v>
      </c>
      <c r="AA209" s="235"/>
      <c r="AF209" s="236"/>
    </row>
    <row r="210" spans="2:32" x14ac:dyDescent="0.25">
      <c r="B210" s="240">
        <v>6596.34</v>
      </c>
      <c r="C210" s="188">
        <v>23</v>
      </c>
      <c r="D210" s="188">
        <v>2800</v>
      </c>
      <c r="E210" s="241">
        <v>187.35557249027849</v>
      </c>
      <c r="F210" s="188">
        <v>50</v>
      </c>
      <c r="G210" s="188" t="s">
        <v>369</v>
      </c>
      <c r="H210" s="242">
        <v>5492.1712414297472</v>
      </c>
      <c r="J210" s="235"/>
      <c r="K210" s="188">
        <f t="shared" si="8"/>
        <v>747.24225246764047</v>
      </c>
      <c r="L210" s="188">
        <f t="shared" si="9"/>
        <v>529</v>
      </c>
      <c r="M210" s="188">
        <f t="shared" si="10"/>
        <v>64.400000000000006</v>
      </c>
      <c r="N210" s="241">
        <f t="shared" si="11"/>
        <v>5492.1712414297472</v>
      </c>
      <c r="AA210" s="235"/>
      <c r="AF210" s="236"/>
    </row>
    <row r="211" spans="2:32" x14ac:dyDescent="0.25">
      <c r="B211" s="240">
        <v>15381.3</v>
      </c>
      <c r="C211" s="188">
        <v>30</v>
      </c>
      <c r="D211" s="188">
        <v>2941.1297999999997</v>
      </c>
      <c r="E211" s="241">
        <v>205.35464565131377</v>
      </c>
      <c r="F211" s="188">
        <v>50</v>
      </c>
      <c r="G211" s="188" t="s">
        <v>373</v>
      </c>
      <c r="H211" s="242">
        <v>14424.413547647857</v>
      </c>
      <c r="J211" s="235"/>
      <c r="K211" s="188">
        <f t="shared" si="8"/>
        <v>716.10987681134634</v>
      </c>
      <c r="L211" s="188">
        <f t="shared" si="9"/>
        <v>0</v>
      </c>
      <c r="M211" s="188">
        <f t="shared" si="10"/>
        <v>88.233893999999992</v>
      </c>
      <c r="N211" s="241">
        <f t="shared" si="11"/>
        <v>14424.413547647857</v>
      </c>
      <c r="AA211" s="235"/>
      <c r="AF211" s="236"/>
    </row>
    <row r="212" spans="2:32" x14ac:dyDescent="0.25">
      <c r="B212" s="240">
        <v>23637.75</v>
      </c>
      <c r="C212" s="188">
        <v>37</v>
      </c>
      <c r="D212" s="188">
        <v>4079.04</v>
      </c>
      <c r="E212" s="241">
        <v>422.75136470875765</v>
      </c>
      <c r="F212" s="188">
        <v>35</v>
      </c>
      <c r="G212" s="188" t="s">
        <v>373</v>
      </c>
      <c r="H212" s="242">
        <v>23085.048432331354</v>
      </c>
      <c r="J212" s="235"/>
      <c r="K212" s="188">
        <f t="shared" si="8"/>
        <v>337.70772117638171</v>
      </c>
      <c r="L212" s="188">
        <f t="shared" si="9"/>
        <v>0</v>
      </c>
      <c r="M212" s="188">
        <f t="shared" si="10"/>
        <v>150.92448000000002</v>
      </c>
      <c r="N212" s="241">
        <f t="shared" si="11"/>
        <v>23085.048432331354</v>
      </c>
      <c r="AA212" s="235"/>
      <c r="AF212" s="236"/>
    </row>
    <row r="213" spans="2:32" x14ac:dyDescent="0.25">
      <c r="B213" s="240">
        <v>10365.530000000001</v>
      </c>
      <c r="C213" s="188">
        <v>32</v>
      </c>
      <c r="D213" s="188">
        <v>1109.1041499999999</v>
      </c>
      <c r="E213" s="241">
        <v>122.57194430777145</v>
      </c>
      <c r="F213" s="188">
        <v>50</v>
      </c>
      <c r="G213" s="188" t="s">
        <v>369</v>
      </c>
      <c r="H213" s="242">
        <v>9455.5491503107205</v>
      </c>
      <c r="J213" s="235"/>
      <c r="K213" s="188">
        <f t="shared" si="8"/>
        <v>452.42985915891978</v>
      </c>
      <c r="L213" s="188">
        <f t="shared" si="9"/>
        <v>1024</v>
      </c>
      <c r="M213" s="188">
        <f t="shared" si="10"/>
        <v>35.491332799999995</v>
      </c>
      <c r="N213" s="241">
        <f t="shared" si="11"/>
        <v>9455.5491503107205</v>
      </c>
      <c r="AA213" s="235"/>
      <c r="AF213" s="236"/>
    </row>
    <row r="214" spans="2:32" x14ac:dyDescent="0.25">
      <c r="B214" s="240">
        <v>6016.26</v>
      </c>
      <c r="C214" s="188">
        <v>35</v>
      </c>
      <c r="D214" s="188">
        <v>1050</v>
      </c>
      <c r="E214" s="241">
        <v>95.840283966776042</v>
      </c>
      <c r="F214" s="188">
        <v>50</v>
      </c>
      <c r="G214" s="188" t="s">
        <v>369</v>
      </c>
      <c r="H214" s="242">
        <v>4889.6885512473491</v>
      </c>
      <c r="J214" s="235"/>
      <c r="K214" s="188">
        <f t="shared" si="8"/>
        <v>547.78635691646775</v>
      </c>
      <c r="L214" s="188">
        <f t="shared" si="9"/>
        <v>1225</v>
      </c>
      <c r="M214" s="188">
        <f t="shared" si="10"/>
        <v>36.75</v>
      </c>
      <c r="N214" s="241">
        <f t="shared" si="11"/>
        <v>4889.6885512473491</v>
      </c>
      <c r="AA214" s="235"/>
      <c r="AF214" s="236"/>
    </row>
    <row r="215" spans="2:32" x14ac:dyDescent="0.25">
      <c r="B215" s="240">
        <v>11881.56</v>
      </c>
      <c r="C215" s="188">
        <v>36</v>
      </c>
      <c r="D215" s="188">
        <v>1050</v>
      </c>
      <c r="E215" s="241">
        <v>203.12434488808577</v>
      </c>
      <c r="F215" s="188">
        <v>48</v>
      </c>
      <c r="G215" s="188" t="s">
        <v>373</v>
      </c>
      <c r="H215" s="242">
        <v>11486.605447020351</v>
      </c>
      <c r="J215" s="235"/>
      <c r="K215" s="188">
        <f t="shared" si="8"/>
        <v>248.12387716385544</v>
      </c>
      <c r="L215" s="188">
        <f t="shared" si="9"/>
        <v>0</v>
      </c>
      <c r="M215" s="188">
        <f t="shared" si="10"/>
        <v>37.799999999999997</v>
      </c>
      <c r="N215" s="241">
        <f t="shared" si="11"/>
        <v>11486.605447020351</v>
      </c>
      <c r="AA215" s="235"/>
      <c r="AF215" s="236"/>
    </row>
    <row r="216" spans="2:32" x14ac:dyDescent="0.25">
      <c r="B216" s="240">
        <v>3176.58</v>
      </c>
      <c r="C216" s="188">
        <v>30</v>
      </c>
      <c r="D216" s="188">
        <v>1050</v>
      </c>
      <c r="E216" s="241">
        <v>77.512982710365705</v>
      </c>
      <c r="F216" s="188">
        <v>30</v>
      </c>
      <c r="G216" s="188" t="s">
        <v>369</v>
      </c>
      <c r="H216" s="242">
        <v>2325.8137791639128</v>
      </c>
      <c r="J216" s="235"/>
      <c r="K216" s="188">
        <f t="shared" si="8"/>
        <v>406.38353600328617</v>
      </c>
      <c r="L216" s="188">
        <f t="shared" si="9"/>
        <v>900</v>
      </c>
      <c r="M216" s="188">
        <f t="shared" si="10"/>
        <v>31.5</v>
      </c>
      <c r="N216" s="241">
        <f t="shared" si="11"/>
        <v>2325.8137791639128</v>
      </c>
      <c r="AA216" s="235"/>
      <c r="AF216" s="236"/>
    </row>
    <row r="217" spans="2:32" x14ac:dyDescent="0.25">
      <c r="B217" s="240">
        <v>4673.1099999999997</v>
      </c>
      <c r="C217" s="188">
        <v>32</v>
      </c>
      <c r="D217" s="188">
        <v>1050</v>
      </c>
      <c r="E217" s="241">
        <v>82.858483639492576</v>
      </c>
      <c r="F217" s="188">
        <v>50</v>
      </c>
      <c r="G217" s="188" t="s">
        <v>369</v>
      </c>
      <c r="H217" s="242">
        <v>3565.0497587186619</v>
      </c>
      <c r="J217" s="235"/>
      <c r="K217" s="188">
        <f t="shared" ref="K217:K280" si="12">D217*F217/E217</f>
        <v>633.61043666236117</v>
      </c>
      <c r="L217" s="188">
        <f t="shared" ref="L217:L280" si="13">IF(G217="F",0,C217^2)</f>
        <v>1024</v>
      </c>
      <c r="M217" s="188">
        <f t="shared" ref="M217:M280" si="14">C217*D217/1000</f>
        <v>33.6</v>
      </c>
      <c r="N217" s="241">
        <f t="shared" ref="N217:N280" si="15">H217</f>
        <v>3565.0497587186619</v>
      </c>
      <c r="AA217" s="235"/>
      <c r="AF217" s="236"/>
    </row>
    <row r="218" spans="2:32" x14ac:dyDescent="0.25">
      <c r="B218" s="240">
        <v>60464.66</v>
      </c>
      <c r="C218" s="188">
        <v>40</v>
      </c>
      <c r="D218" s="188">
        <v>4550</v>
      </c>
      <c r="E218" s="241">
        <v>1098.8817820364525</v>
      </c>
      <c r="F218" s="188">
        <v>37</v>
      </c>
      <c r="G218" s="188" t="s">
        <v>373</v>
      </c>
      <c r="H218" s="242">
        <v>60188.477077041352</v>
      </c>
      <c r="J218" s="235"/>
      <c r="K218" s="188">
        <f t="shared" si="12"/>
        <v>153.20119302370549</v>
      </c>
      <c r="L218" s="188">
        <f t="shared" si="13"/>
        <v>0</v>
      </c>
      <c r="M218" s="188">
        <f t="shared" si="14"/>
        <v>182</v>
      </c>
      <c r="N218" s="241">
        <f t="shared" si="15"/>
        <v>60188.477077041352</v>
      </c>
      <c r="AA218" s="235"/>
      <c r="AF218" s="236"/>
    </row>
    <row r="219" spans="2:32" x14ac:dyDescent="0.25">
      <c r="B219" s="240">
        <v>19200.84</v>
      </c>
      <c r="C219" s="188">
        <v>45</v>
      </c>
      <c r="D219" s="188">
        <v>1140.63355</v>
      </c>
      <c r="E219" s="241">
        <v>425.22331887645419</v>
      </c>
      <c r="F219" s="188">
        <v>25</v>
      </c>
      <c r="G219" s="188" t="s">
        <v>373</v>
      </c>
      <c r="H219" s="242">
        <v>19035.153175402898</v>
      </c>
      <c r="J219" s="235"/>
      <c r="K219" s="188">
        <f t="shared" si="12"/>
        <v>67.060853636498436</v>
      </c>
      <c r="L219" s="188">
        <f t="shared" si="13"/>
        <v>0</v>
      </c>
      <c r="M219" s="188">
        <f t="shared" si="14"/>
        <v>51.328509749999995</v>
      </c>
      <c r="N219" s="241">
        <f t="shared" si="15"/>
        <v>19035.153175402898</v>
      </c>
      <c r="AA219" s="235"/>
      <c r="AF219" s="236"/>
    </row>
    <row r="220" spans="2:32" x14ac:dyDescent="0.25">
      <c r="B220" s="240">
        <v>29337.5</v>
      </c>
      <c r="C220" s="188">
        <v>39</v>
      </c>
      <c r="D220" s="188">
        <v>2800</v>
      </c>
      <c r="E220" s="241">
        <v>270.84325902156053</v>
      </c>
      <c r="F220" s="188">
        <v>44</v>
      </c>
      <c r="G220" s="188" t="s">
        <v>369</v>
      </c>
      <c r="H220" s="242">
        <v>28220.382927934159</v>
      </c>
      <c r="J220" s="235"/>
      <c r="K220" s="188">
        <f t="shared" si="12"/>
        <v>454.8756370938242</v>
      </c>
      <c r="L220" s="188">
        <f t="shared" si="13"/>
        <v>1521</v>
      </c>
      <c r="M220" s="188">
        <f t="shared" si="14"/>
        <v>109.2</v>
      </c>
      <c r="N220" s="241">
        <f t="shared" si="15"/>
        <v>28220.382927934159</v>
      </c>
      <c r="AA220" s="235"/>
      <c r="AF220" s="236"/>
    </row>
    <row r="221" spans="2:32" x14ac:dyDescent="0.25">
      <c r="B221" s="240">
        <v>15954.46</v>
      </c>
      <c r="C221" s="188">
        <v>37</v>
      </c>
      <c r="D221" s="188">
        <v>1050</v>
      </c>
      <c r="E221" s="241">
        <v>307.03199271020151</v>
      </c>
      <c r="F221" s="188">
        <v>33</v>
      </c>
      <c r="G221" s="188" t="s">
        <v>369</v>
      </c>
      <c r="H221" s="242">
        <v>15310.716834501183</v>
      </c>
      <c r="J221" s="235"/>
      <c r="K221" s="188">
        <f t="shared" si="12"/>
        <v>112.85468883597781</v>
      </c>
      <c r="L221" s="188">
        <f t="shared" si="13"/>
        <v>1369</v>
      </c>
      <c r="M221" s="188">
        <f t="shared" si="14"/>
        <v>38.85</v>
      </c>
      <c r="N221" s="241">
        <f t="shared" si="15"/>
        <v>15310.716834501183</v>
      </c>
      <c r="AA221" s="235"/>
      <c r="AF221" s="236"/>
    </row>
    <row r="222" spans="2:32" x14ac:dyDescent="0.25">
      <c r="B222" s="240">
        <v>4052.68</v>
      </c>
      <c r="C222" s="188">
        <v>25</v>
      </c>
      <c r="D222" s="188">
        <v>1050</v>
      </c>
      <c r="E222" s="241">
        <v>70.719982440120972</v>
      </c>
      <c r="F222" s="188">
        <v>50</v>
      </c>
      <c r="G222" s="188" t="s">
        <v>373</v>
      </c>
      <c r="H222" s="242">
        <v>3109.182092248252</v>
      </c>
      <c r="J222" s="235"/>
      <c r="K222" s="188">
        <f t="shared" si="12"/>
        <v>742.36443772383655</v>
      </c>
      <c r="L222" s="188">
        <f t="shared" si="13"/>
        <v>0</v>
      </c>
      <c r="M222" s="188">
        <f t="shared" si="14"/>
        <v>26.25</v>
      </c>
      <c r="N222" s="241">
        <f t="shared" si="15"/>
        <v>3109.182092248252</v>
      </c>
      <c r="AA222" s="235"/>
      <c r="AF222" s="236"/>
    </row>
    <row r="223" spans="2:32" x14ac:dyDescent="0.25">
      <c r="B223" s="240">
        <v>4106.96</v>
      </c>
      <c r="C223" s="188">
        <v>30</v>
      </c>
      <c r="D223" s="188">
        <v>1050</v>
      </c>
      <c r="E223" s="241">
        <v>77.512982710365705</v>
      </c>
      <c r="F223" s="188">
        <v>50</v>
      </c>
      <c r="G223" s="188" t="s">
        <v>369</v>
      </c>
      <c r="H223" s="242">
        <v>2947.3025466431855</v>
      </c>
      <c r="J223" s="235"/>
      <c r="K223" s="188">
        <f t="shared" si="12"/>
        <v>677.30589333881028</v>
      </c>
      <c r="L223" s="188">
        <f t="shared" si="13"/>
        <v>900</v>
      </c>
      <c r="M223" s="188">
        <f t="shared" si="14"/>
        <v>31.5</v>
      </c>
      <c r="N223" s="241">
        <f t="shared" si="15"/>
        <v>2947.3025466431855</v>
      </c>
      <c r="AA223" s="235"/>
      <c r="AF223" s="236"/>
    </row>
    <row r="224" spans="2:32" x14ac:dyDescent="0.25">
      <c r="B224" s="240">
        <v>7563.11</v>
      </c>
      <c r="C224" s="188">
        <v>27</v>
      </c>
      <c r="D224" s="188">
        <v>2800</v>
      </c>
      <c r="E224" s="241">
        <v>246.0654102021044</v>
      </c>
      <c r="F224" s="188">
        <v>48</v>
      </c>
      <c r="G224" s="188" t="s">
        <v>373</v>
      </c>
      <c r="H224" s="242">
        <v>6843.2566329172023</v>
      </c>
      <c r="J224" s="235"/>
      <c r="K224" s="188">
        <f t="shared" si="12"/>
        <v>546.19623249611288</v>
      </c>
      <c r="L224" s="188">
        <f t="shared" si="13"/>
        <v>0</v>
      </c>
      <c r="M224" s="188">
        <f t="shared" si="14"/>
        <v>75.599999999999994</v>
      </c>
      <c r="N224" s="241">
        <f t="shared" si="15"/>
        <v>6843.2566329172023</v>
      </c>
      <c r="AA224" s="235"/>
      <c r="AF224" s="236"/>
    </row>
    <row r="225" spans="2:32" x14ac:dyDescent="0.25">
      <c r="B225" s="240">
        <v>16233.51</v>
      </c>
      <c r="C225" s="188">
        <v>38</v>
      </c>
      <c r="D225" s="188">
        <v>2540.7546499999999</v>
      </c>
      <c r="E225" s="241">
        <v>282.72523358721054</v>
      </c>
      <c r="F225" s="188">
        <v>37</v>
      </c>
      <c r="G225" s="188" t="s">
        <v>369</v>
      </c>
      <c r="H225" s="242">
        <v>15327.317296232139</v>
      </c>
      <c r="J225" s="235"/>
      <c r="K225" s="188">
        <f t="shared" si="12"/>
        <v>332.50630252287664</v>
      </c>
      <c r="L225" s="188">
        <f t="shared" si="13"/>
        <v>1444</v>
      </c>
      <c r="M225" s="188">
        <f t="shared" si="14"/>
        <v>96.548676700000001</v>
      </c>
      <c r="N225" s="241">
        <f t="shared" si="15"/>
        <v>15327.317296232139</v>
      </c>
      <c r="AA225" s="235"/>
      <c r="AF225" s="236"/>
    </row>
    <row r="226" spans="2:32" x14ac:dyDescent="0.25">
      <c r="B226" s="240">
        <v>18019.240000000002</v>
      </c>
      <c r="C226" s="188">
        <v>36</v>
      </c>
      <c r="D226" s="188">
        <v>1750</v>
      </c>
      <c r="E226" s="241">
        <v>314.57779819433927</v>
      </c>
      <c r="F226" s="188">
        <v>49</v>
      </c>
      <c r="G226" s="188" t="s">
        <v>369</v>
      </c>
      <c r="H226" s="242">
        <v>17198.087648723591</v>
      </c>
      <c r="J226" s="235"/>
      <c r="K226" s="188">
        <f t="shared" si="12"/>
        <v>272.58757767458695</v>
      </c>
      <c r="L226" s="188">
        <f t="shared" si="13"/>
        <v>1296</v>
      </c>
      <c r="M226" s="188">
        <f t="shared" si="14"/>
        <v>63</v>
      </c>
      <c r="N226" s="241">
        <f t="shared" si="15"/>
        <v>17198.087648723591</v>
      </c>
      <c r="AA226" s="235"/>
      <c r="AF226" s="236"/>
    </row>
    <row r="227" spans="2:32" x14ac:dyDescent="0.25">
      <c r="B227" s="240">
        <v>6692.48</v>
      </c>
      <c r="C227" s="188">
        <v>37</v>
      </c>
      <c r="D227" s="188">
        <v>1050</v>
      </c>
      <c r="E227" s="241">
        <v>145.02974271926587</v>
      </c>
      <c r="F227" s="188">
        <v>48</v>
      </c>
      <c r="G227" s="188" t="s">
        <v>373</v>
      </c>
      <c r="H227" s="242">
        <v>6253.4202069977855</v>
      </c>
      <c r="J227" s="235"/>
      <c r="K227" s="188">
        <f t="shared" si="12"/>
        <v>347.51492387019744</v>
      </c>
      <c r="L227" s="188">
        <f t="shared" si="13"/>
        <v>0</v>
      </c>
      <c r="M227" s="188">
        <f t="shared" si="14"/>
        <v>38.85</v>
      </c>
      <c r="N227" s="241">
        <f t="shared" si="15"/>
        <v>6253.4202069977855</v>
      </c>
      <c r="AA227" s="235"/>
      <c r="AF227" s="236"/>
    </row>
    <row r="228" spans="2:32" x14ac:dyDescent="0.25">
      <c r="B228" s="240">
        <v>14732.93</v>
      </c>
      <c r="C228" s="188">
        <v>36</v>
      </c>
      <c r="D228" s="188">
        <v>2625</v>
      </c>
      <c r="E228" s="241">
        <v>253.91869306063035</v>
      </c>
      <c r="F228" s="188">
        <v>39</v>
      </c>
      <c r="G228" s="188" t="s">
        <v>369</v>
      </c>
      <c r="H228" s="242">
        <v>13756.648091791316</v>
      </c>
      <c r="J228" s="235"/>
      <c r="K228" s="188">
        <f t="shared" si="12"/>
        <v>403.18024154115761</v>
      </c>
      <c r="L228" s="188">
        <f t="shared" si="13"/>
        <v>1296</v>
      </c>
      <c r="M228" s="188">
        <f t="shared" si="14"/>
        <v>94.5</v>
      </c>
      <c r="N228" s="241">
        <f t="shared" si="15"/>
        <v>13756.648091791316</v>
      </c>
      <c r="AA228" s="235"/>
      <c r="AF228" s="236"/>
    </row>
    <row r="229" spans="2:32" x14ac:dyDescent="0.25">
      <c r="B229" s="240">
        <v>10166.26</v>
      </c>
      <c r="C229" s="188">
        <v>42</v>
      </c>
      <c r="D229" s="188">
        <v>1750</v>
      </c>
      <c r="E229" s="241">
        <v>278.04777122385428</v>
      </c>
      <c r="F229" s="188">
        <v>18</v>
      </c>
      <c r="G229" s="188" t="s">
        <v>373</v>
      </c>
      <c r="H229" s="242">
        <v>9973.748732472277</v>
      </c>
      <c r="J229" s="235"/>
      <c r="K229" s="188">
        <f t="shared" si="12"/>
        <v>113.28988490484815</v>
      </c>
      <c r="L229" s="188">
        <f t="shared" si="13"/>
        <v>0</v>
      </c>
      <c r="M229" s="188">
        <f t="shared" si="14"/>
        <v>73.5</v>
      </c>
      <c r="N229" s="241">
        <f t="shared" si="15"/>
        <v>9973.748732472277</v>
      </c>
      <c r="AA229" s="235"/>
      <c r="AF229" s="236"/>
    </row>
    <row r="230" spans="2:32" x14ac:dyDescent="0.25">
      <c r="B230" s="240">
        <v>18754.62</v>
      </c>
      <c r="C230" s="188">
        <v>45</v>
      </c>
      <c r="D230" s="188">
        <v>1050</v>
      </c>
      <c r="E230" s="241">
        <v>166.82363489011763</v>
      </c>
      <c r="F230" s="188">
        <v>40</v>
      </c>
      <c r="G230" s="188" t="s">
        <v>369</v>
      </c>
      <c r="H230" s="242">
        <v>17748.501895780719</v>
      </c>
      <c r="J230" s="235"/>
      <c r="K230" s="188">
        <f t="shared" si="12"/>
        <v>251.7628873610403</v>
      </c>
      <c r="L230" s="188">
        <f t="shared" si="13"/>
        <v>2025</v>
      </c>
      <c r="M230" s="188">
        <f t="shared" si="14"/>
        <v>47.25</v>
      </c>
      <c r="N230" s="241">
        <f t="shared" si="15"/>
        <v>17748.501895780719</v>
      </c>
      <c r="AA230" s="235"/>
      <c r="AF230" s="236"/>
    </row>
    <row r="231" spans="2:32" x14ac:dyDescent="0.25">
      <c r="B231" s="240">
        <v>45386.83</v>
      </c>
      <c r="C231" s="188">
        <v>49</v>
      </c>
      <c r="D231" s="188">
        <v>1946.721</v>
      </c>
      <c r="E231" s="241">
        <v>965.35287544486107</v>
      </c>
      <c r="F231" s="188">
        <v>36</v>
      </c>
      <c r="G231" s="188" t="s">
        <v>369</v>
      </c>
      <c r="H231" s="242">
        <v>44475.425868953309</v>
      </c>
      <c r="J231" s="235"/>
      <c r="K231" s="188">
        <f t="shared" si="12"/>
        <v>72.597241674661532</v>
      </c>
      <c r="L231" s="188">
        <f t="shared" si="13"/>
        <v>2401</v>
      </c>
      <c r="M231" s="188">
        <f t="shared" si="14"/>
        <v>95.389329000000004</v>
      </c>
      <c r="N231" s="241">
        <f t="shared" si="15"/>
        <v>44475.425868953309</v>
      </c>
      <c r="AA231" s="235"/>
      <c r="AF231" s="236"/>
    </row>
    <row r="232" spans="2:32" x14ac:dyDescent="0.25">
      <c r="B232" s="240">
        <v>8280.99</v>
      </c>
      <c r="C232" s="188">
        <v>39</v>
      </c>
      <c r="D232" s="188">
        <v>1050</v>
      </c>
      <c r="E232" s="241">
        <v>128.93332142351892</v>
      </c>
      <c r="F232" s="188">
        <v>46</v>
      </c>
      <c r="G232" s="188" t="s">
        <v>369</v>
      </c>
      <c r="H232" s="242">
        <v>7291.7453239708602</v>
      </c>
      <c r="J232" s="235"/>
      <c r="K232" s="188">
        <f t="shared" si="12"/>
        <v>374.61223729236474</v>
      </c>
      <c r="L232" s="188">
        <f t="shared" si="13"/>
        <v>1521</v>
      </c>
      <c r="M232" s="188">
        <f t="shared" si="14"/>
        <v>40.950000000000003</v>
      </c>
      <c r="N232" s="241">
        <f t="shared" si="15"/>
        <v>7291.7453239708602</v>
      </c>
      <c r="AA232" s="235"/>
      <c r="AF232" s="236"/>
    </row>
    <row r="233" spans="2:32" x14ac:dyDescent="0.25">
      <c r="B233" s="240">
        <v>23713.38</v>
      </c>
      <c r="C233" s="188">
        <v>33</v>
      </c>
      <c r="D233" s="188">
        <v>3188.4758500000003</v>
      </c>
      <c r="E233" s="241">
        <v>690.55792536640229</v>
      </c>
      <c r="F233" s="188">
        <v>50</v>
      </c>
      <c r="G233" s="188" t="s">
        <v>369</v>
      </c>
      <c r="H233" s="242">
        <v>23024.650058155865</v>
      </c>
      <c r="J233" s="235"/>
      <c r="K233" s="188">
        <f t="shared" si="12"/>
        <v>230.86230226872212</v>
      </c>
      <c r="L233" s="188">
        <f t="shared" si="13"/>
        <v>1089</v>
      </c>
      <c r="M233" s="188">
        <f t="shared" si="14"/>
        <v>105.21970305000001</v>
      </c>
      <c r="N233" s="241">
        <f t="shared" si="15"/>
        <v>23024.650058155865</v>
      </c>
      <c r="AA233" s="235"/>
      <c r="AF233" s="236"/>
    </row>
    <row r="234" spans="2:32" x14ac:dyDescent="0.25">
      <c r="B234" s="240">
        <v>5566.13</v>
      </c>
      <c r="C234" s="188">
        <v>35</v>
      </c>
      <c r="D234" s="188">
        <v>1050</v>
      </c>
      <c r="E234" s="241">
        <v>95.840283966776042</v>
      </c>
      <c r="F234" s="188">
        <v>40</v>
      </c>
      <c r="G234" s="188" t="s">
        <v>369</v>
      </c>
      <c r="H234" s="242">
        <v>4583.1470044446087</v>
      </c>
      <c r="J234" s="235"/>
      <c r="K234" s="188">
        <f t="shared" si="12"/>
        <v>438.22908553317416</v>
      </c>
      <c r="L234" s="188">
        <f t="shared" si="13"/>
        <v>1225</v>
      </c>
      <c r="M234" s="188">
        <f t="shared" si="14"/>
        <v>36.75</v>
      </c>
      <c r="N234" s="241">
        <f t="shared" si="15"/>
        <v>4583.1470044446087</v>
      </c>
      <c r="AA234" s="235"/>
      <c r="AF234" s="236"/>
    </row>
    <row r="235" spans="2:32" x14ac:dyDescent="0.25">
      <c r="B235" s="240">
        <v>3311.54</v>
      </c>
      <c r="C235" s="188">
        <v>27</v>
      </c>
      <c r="D235" s="188">
        <v>1050</v>
      </c>
      <c r="E235" s="241">
        <v>75.017819079958471</v>
      </c>
      <c r="F235" s="188">
        <v>48</v>
      </c>
      <c r="G235" s="188" t="s">
        <v>369</v>
      </c>
      <c r="H235" s="242">
        <v>2186.3814344157663</v>
      </c>
      <c r="J235" s="235"/>
      <c r="K235" s="188">
        <f t="shared" si="12"/>
        <v>671.84037896757127</v>
      </c>
      <c r="L235" s="188">
        <f t="shared" si="13"/>
        <v>729</v>
      </c>
      <c r="M235" s="188">
        <f t="shared" si="14"/>
        <v>28.35</v>
      </c>
      <c r="N235" s="241">
        <f t="shared" si="15"/>
        <v>2186.3814344157663</v>
      </c>
      <c r="AA235" s="235"/>
      <c r="AF235" s="236"/>
    </row>
    <row r="236" spans="2:32" x14ac:dyDescent="0.25">
      <c r="B236" s="240">
        <v>4135.66</v>
      </c>
      <c r="C236" s="188">
        <v>27</v>
      </c>
      <c r="D236" s="188">
        <v>1333.47235</v>
      </c>
      <c r="E236" s="241">
        <v>95.27065476231148</v>
      </c>
      <c r="F236" s="188">
        <v>49</v>
      </c>
      <c r="G236" s="188" t="s">
        <v>369</v>
      </c>
      <c r="H236" s="242">
        <v>3053.2719102167248</v>
      </c>
      <c r="J236" s="235"/>
      <c r="K236" s="188">
        <f t="shared" si="12"/>
        <v>685.83705352939569</v>
      </c>
      <c r="L236" s="188">
        <f t="shared" si="13"/>
        <v>729</v>
      </c>
      <c r="M236" s="188">
        <f t="shared" si="14"/>
        <v>36.003753450000005</v>
      </c>
      <c r="N236" s="241">
        <f t="shared" si="15"/>
        <v>3053.2719102167248</v>
      </c>
      <c r="AA236" s="235"/>
      <c r="AF236" s="236"/>
    </row>
    <row r="237" spans="2:32" x14ac:dyDescent="0.25">
      <c r="B237" s="240">
        <v>13752.4</v>
      </c>
      <c r="C237" s="188">
        <v>48</v>
      </c>
      <c r="D237" s="188">
        <v>1050</v>
      </c>
      <c r="E237" s="241">
        <v>312.53610266693329</v>
      </c>
      <c r="F237" s="188">
        <v>27</v>
      </c>
      <c r="G237" s="188" t="s">
        <v>373</v>
      </c>
      <c r="H237" s="242">
        <v>13557.241860167982</v>
      </c>
      <c r="J237" s="235"/>
      <c r="K237" s="188">
        <f t="shared" si="12"/>
        <v>90.709520462064262</v>
      </c>
      <c r="L237" s="188">
        <f t="shared" si="13"/>
        <v>0</v>
      </c>
      <c r="M237" s="188">
        <f t="shared" si="14"/>
        <v>50.4</v>
      </c>
      <c r="N237" s="241">
        <f t="shared" si="15"/>
        <v>13557.241860167982</v>
      </c>
      <c r="AA237" s="235"/>
      <c r="AF237" s="236"/>
    </row>
    <row r="238" spans="2:32" x14ac:dyDescent="0.25">
      <c r="B238" s="240">
        <v>18230.37</v>
      </c>
      <c r="C238" s="188">
        <v>49</v>
      </c>
      <c r="D238" s="188">
        <v>1050</v>
      </c>
      <c r="E238" s="241">
        <v>374.60168633393795</v>
      </c>
      <c r="F238" s="188">
        <v>35</v>
      </c>
      <c r="G238" s="188" t="s">
        <v>369</v>
      </c>
      <c r="H238" s="242">
        <v>17328.675915117474</v>
      </c>
      <c r="J238" s="235"/>
      <c r="K238" s="188">
        <f t="shared" si="12"/>
        <v>98.104203319680963</v>
      </c>
      <c r="L238" s="188">
        <f t="shared" si="13"/>
        <v>2401</v>
      </c>
      <c r="M238" s="188">
        <f t="shared" si="14"/>
        <v>51.45</v>
      </c>
      <c r="N238" s="241">
        <f t="shared" si="15"/>
        <v>17328.675915117474</v>
      </c>
      <c r="AA238" s="235"/>
      <c r="AF238" s="236"/>
    </row>
    <row r="239" spans="2:32" x14ac:dyDescent="0.25">
      <c r="B239" s="240">
        <v>18381</v>
      </c>
      <c r="C239" s="188">
        <v>24</v>
      </c>
      <c r="D239" s="188">
        <v>2800</v>
      </c>
      <c r="E239" s="241">
        <v>368.82430779465506</v>
      </c>
      <c r="F239" s="188">
        <v>50</v>
      </c>
      <c r="G239" s="188" t="s">
        <v>373</v>
      </c>
      <c r="H239" s="242">
        <v>17888.913539732508</v>
      </c>
      <c r="J239" s="235"/>
      <c r="K239" s="188">
        <f t="shared" si="12"/>
        <v>379.58452586033394</v>
      </c>
      <c r="L239" s="188">
        <f t="shared" si="13"/>
        <v>0</v>
      </c>
      <c r="M239" s="188">
        <f t="shared" si="14"/>
        <v>67.2</v>
      </c>
      <c r="N239" s="241">
        <f t="shared" si="15"/>
        <v>17888.913539732508</v>
      </c>
      <c r="AA239" s="235"/>
      <c r="AF239" s="236"/>
    </row>
    <row r="240" spans="2:32" x14ac:dyDescent="0.25">
      <c r="B240" s="240">
        <v>21366.38</v>
      </c>
      <c r="C240" s="188">
        <v>29</v>
      </c>
      <c r="D240" s="188">
        <v>6572.59645</v>
      </c>
      <c r="E240" s="241">
        <v>435.39240869567715</v>
      </c>
      <c r="F240" s="188">
        <v>50</v>
      </c>
      <c r="G240" s="188" t="s">
        <v>369</v>
      </c>
      <c r="H240" s="242">
        <v>20055.91615896596</v>
      </c>
      <c r="J240" s="235"/>
      <c r="K240" s="188">
        <f t="shared" si="12"/>
        <v>754.78996862735801</v>
      </c>
      <c r="L240" s="188">
        <f t="shared" si="13"/>
        <v>841</v>
      </c>
      <c r="M240" s="188">
        <f t="shared" si="14"/>
        <v>190.60529704999999</v>
      </c>
      <c r="N240" s="241">
        <f t="shared" si="15"/>
        <v>20055.91615896596</v>
      </c>
      <c r="AA240" s="235"/>
      <c r="AF240" s="236"/>
    </row>
    <row r="241" spans="2:32" x14ac:dyDescent="0.25">
      <c r="B241" s="240">
        <v>13801.8</v>
      </c>
      <c r="C241" s="188">
        <v>41</v>
      </c>
      <c r="D241" s="188">
        <v>1106.6195</v>
      </c>
      <c r="E241" s="241">
        <v>234.79880108253596</v>
      </c>
      <c r="F241" s="188">
        <v>44</v>
      </c>
      <c r="G241" s="188" t="s">
        <v>369</v>
      </c>
      <c r="H241" s="242">
        <v>12987.912342218062</v>
      </c>
      <c r="J241" s="235"/>
      <c r="K241" s="188">
        <f t="shared" si="12"/>
        <v>207.37438937298558</v>
      </c>
      <c r="L241" s="188">
        <f t="shared" si="13"/>
        <v>1681</v>
      </c>
      <c r="M241" s="188">
        <f t="shared" si="14"/>
        <v>45.371399500000003</v>
      </c>
      <c r="N241" s="241">
        <f t="shared" si="15"/>
        <v>12987.912342218062</v>
      </c>
      <c r="AA241" s="235"/>
      <c r="AF241" s="236"/>
    </row>
    <row r="242" spans="2:32" x14ac:dyDescent="0.25">
      <c r="B242" s="240">
        <v>3222.96</v>
      </c>
      <c r="C242" s="188">
        <v>27</v>
      </c>
      <c r="D242" s="188">
        <v>1050</v>
      </c>
      <c r="E242" s="241">
        <v>73.312932791722503</v>
      </c>
      <c r="F242" s="188">
        <v>49</v>
      </c>
      <c r="G242" s="188" t="s">
        <v>369</v>
      </c>
      <c r="H242" s="242">
        <v>2108.2040852024074</v>
      </c>
      <c r="J242" s="235"/>
      <c r="K242" s="188">
        <f t="shared" si="12"/>
        <v>701.78613841798233</v>
      </c>
      <c r="L242" s="188">
        <f t="shared" si="13"/>
        <v>729</v>
      </c>
      <c r="M242" s="188">
        <f t="shared" si="14"/>
        <v>28.35</v>
      </c>
      <c r="N242" s="241">
        <f t="shared" si="15"/>
        <v>2108.2040852024074</v>
      </c>
      <c r="AA242" s="235"/>
      <c r="AF242" s="236"/>
    </row>
    <row r="243" spans="2:32" x14ac:dyDescent="0.25">
      <c r="B243" s="240">
        <v>15733.62</v>
      </c>
      <c r="C243" s="188">
        <v>35</v>
      </c>
      <c r="D243" s="188">
        <v>2800</v>
      </c>
      <c r="E243" s="241">
        <v>255.57409057806947</v>
      </c>
      <c r="F243" s="188">
        <v>50</v>
      </c>
      <c r="G243" s="188" t="s">
        <v>369</v>
      </c>
      <c r="H243" s="242">
        <v>14625.243811089806</v>
      </c>
      <c r="J243" s="235"/>
      <c r="K243" s="188">
        <f t="shared" si="12"/>
        <v>547.78635691646764</v>
      </c>
      <c r="L243" s="188">
        <f t="shared" si="13"/>
        <v>1225</v>
      </c>
      <c r="M243" s="188">
        <f t="shared" si="14"/>
        <v>98</v>
      </c>
      <c r="N243" s="241">
        <f t="shared" si="15"/>
        <v>14625.243811089806</v>
      </c>
      <c r="AA243" s="235"/>
      <c r="AF243" s="236"/>
    </row>
    <row r="244" spans="2:32" x14ac:dyDescent="0.25">
      <c r="B244" s="240">
        <v>10112.06</v>
      </c>
      <c r="C244" s="188">
        <v>27</v>
      </c>
      <c r="D244" s="188">
        <v>2275</v>
      </c>
      <c r="E244" s="241">
        <v>256.26962122875551</v>
      </c>
      <c r="F244" s="188">
        <v>39</v>
      </c>
      <c r="G244" s="188" t="s">
        <v>369</v>
      </c>
      <c r="H244" s="242">
        <v>9411.0238654980458</v>
      </c>
      <c r="J244" s="235"/>
      <c r="K244" s="188">
        <f t="shared" si="12"/>
        <v>346.21739234866573</v>
      </c>
      <c r="L244" s="188">
        <f t="shared" si="13"/>
        <v>729</v>
      </c>
      <c r="M244" s="188">
        <f t="shared" si="14"/>
        <v>61.424999999999997</v>
      </c>
      <c r="N244" s="241">
        <f t="shared" si="15"/>
        <v>9411.0238654980458</v>
      </c>
      <c r="AA244" s="235"/>
      <c r="AF244" s="236"/>
    </row>
    <row r="245" spans="2:32" x14ac:dyDescent="0.25">
      <c r="B245" s="240">
        <v>3665.77</v>
      </c>
      <c r="C245" s="188">
        <v>25</v>
      </c>
      <c r="D245" s="188">
        <v>1050</v>
      </c>
      <c r="E245" s="241">
        <v>64.291113233361159</v>
      </c>
      <c r="F245" s="188">
        <v>50</v>
      </c>
      <c r="G245" s="188" t="s">
        <v>369</v>
      </c>
      <c r="H245" s="242">
        <v>2424.4937999116992</v>
      </c>
      <c r="J245" s="235"/>
      <c r="K245" s="188">
        <f t="shared" si="12"/>
        <v>816.59808579511957</v>
      </c>
      <c r="L245" s="188">
        <f t="shared" si="13"/>
        <v>625</v>
      </c>
      <c r="M245" s="188">
        <f t="shared" si="14"/>
        <v>26.25</v>
      </c>
      <c r="N245" s="241">
        <f t="shared" si="15"/>
        <v>2424.4937999116992</v>
      </c>
      <c r="AA245" s="235"/>
      <c r="AF245" s="236"/>
    </row>
    <row r="246" spans="2:32" x14ac:dyDescent="0.25">
      <c r="B246" s="240">
        <v>8638.17</v>
      </c>
      <c r="C246" s="188">
        <v>26</v>
      </c>
      <c r="D246" s="188">
        <v>3141.25</v>
      </c>
      <c r="E246" s="241">
        <v>217.04328901177425</v>
      </c>
      <c r="F246" s="188">
        <v>50</v>
      </c>
      <c r="G246" s="188" t="s">
        <v>369</v>
      </c>
      <c r="H246" s="242">
        <v>7463.0123771793988</v>
      </c>
      <c r="J246" s="235"/>
      <c r="K246" s="188">
        <f t="shared" si="12"/>
        <v>723.64596350859586</v>
      </c>
      <c r="L246" s="188">
        <f t="shared" si="13"/>
        <v>676</v>
      </c>
      <c r="M246" s="188">
        <f t="shared" si="14"/>
        <v>81.672499999999999</v>
      </c>
      <c r="N246" s="241">
        <f t="shared" si="15"/>
        <v>7463.0123771793988</v>
      </c>
      <c r="AA246" s="235"/>
      <c r="AF246" s="236"/>
    </row>
    <row r="247" spans="2:32" x14ac:dyDescent="0.25">
      <c r="B247" s="240">
        <v>14352.55</v>
      </c>
      <c r="C247" s="188">
        <v>36</v>
      </c>
      <c r="D247" s="188">
        <v>2800</v>
      </c>
      <c r="E247" s="241">
        <v>251.95124896394205</v>
      </c>
      <c r="F247" s="188">
        <v>39</v>
      </c>
      <c r="G247" s="188" t="s">
        <v>373</v>
      </c>
      <c r="H247" s="242">
        <v>13770.865028504464</v>
      </c>
      <c r="J247" s="235"/>
      <c r="K247" s="188">
        <f t="shared" si="12"/>
        <v>433.41718070081146</v>
      </c>
      <c r="L247" s="188">
        <f t="shared" si="13"/>
        <v>0</v>
      </c>
      <c r="M247" s="188">
        <f t="shared" si="14"/>
        <v>100.8</v>
      </c>
      <c r="N247" s="241">
        <f t="shared" si="15"/>
        <v>13770.865028504464</v>
      </c>
      <c r="AA247" s="235"/>
      <c r="AF247" s="236"/>
    </row>
    <row r="248" spans="2:32" x14ac:dyDescent="0.25">
      <c r="B248" s="240">
        <v>16523.259999999998</v>
      </c>
      <c r="C248" s="188">
        <v>29</v>
      </c>
      <c r="D248" s="188">
        <v>2800</v>
      </c>
      <c r="E248" s="241">
        <v>269.94622932630813</v>
      </c>
      <c r="F248" s="188">
        <v>42</v>
      </c>
      <c r="G248" s="188" t="s">
        <v>369</v>
      </c>
      <c r="H248" s="242">
        <v>15672.970652311444</v>
      </c>
      <c r="J248" s="235"/>
      <c r="K248" s="188">
        <f t="shared" si="12"/>
        <v>435.6423140026393</v>
      </c>
      <c r="L248" s="188">
        <f t="shared" si="13"/>
        <v>841</v>
      </c>
      <c r="M248" s="188">
        <f t="shared" si="14"/>
        <v>81.2</v>
      </c>
      <c r="N248" s="241">
        <f t="shared" si="15"/>
        <v>15672.970652311444</v>
      </c>
      <c r="AA248" s="235"/>
      <c r="AF248" s="236"/>
    </row>
    <row r="249" spans="2:32" x14ac:dyDescent="0.25">
      <c r="B249" s="240">
        <v>10393.85</v>
      </c>
      <c r="C249" s="188">
        <v>34</v>
      </c>
      <c r="D249" s="188">
        <v>1470</v>
      </c>
      <c r="E249" s="241">
        <v>204.87067079762164</v>
      </c>
      <c r="F249" s="188">
        <v>37</v>
      </c>
      <c r="G249" s="188" t="s">
        <v>369</v>
      </c>
      <c r="H249" s="242">
        <v>9651.5839511021786</v>
      </c>
      <c r="J249" s="235"/>
      <c r="K249" s="188">
        <f t="shared" si="12"/>
        <v>265.48456051929622</v>
      </c>
      <c r="L249" s="188">
        <f t="shared" si="13"/>
        <v>1156</v>
      </c>
      <c r="M249" s="188">
        <f t="shared" si="14"/>
        <v>49.98</v>
      </c>
      <c r="N249" s="241">
        <f t="shared" si="15"/>
        <v>9651.5839511021786</v>
      </c>
      <c r="AA249" s="235"/>
      <c r="AF249" s="236"/>
    </row>
    <row r="250" spans="2:32" x14ac:dyDescent="0.25">
      <c r="B250" s="240">
        <v>40960.160000000003</v>
      </c>
      <c r="C250" s="188">
        <v>43</v>
      </c>
      <c r="D250" s="188">
        <v>6502.5845499999996</v>
      </c>
      <c r="E250" s="241">
        <v>949.09661398884305</v>
      </c>
      <c r="F250" s="188">
        <v>22</v>
      </c>
      <c r="G250" s="188" t="s">
        <v>369</v>
      </c>
      <c r="H250" s="242">
        <v>40050.503987538665</v>
      </c>
      <c r="J250" s="235"/>
      <c r="K250" s="188">
        <f t="shared" si="12"/>
        <v>150.72950213020323</v>
      </c>
      <c r="L250" s="188">
        <f t="shared" si="13"/>
        <v>1849</v>
      </c>
      <c r="M250" s="188">
        <f t="shared" si="14"/>
        <v>279.61113564999994</v>
      </c>
      <c r="N250" s="241">
        <f t="shared" si="15"/>
        <v>40050.503987538665</v>
      </c>
      <c r="AA250" s="235"/>
      <c r="AF250" s="236"/>
    </row>
    <row r="251" spans="2:32" x14ac:dyDescent="0.25">
      <c r="B251" s="240">
        <v>8759.94</v>
      </c>
      <c r="C251" s="188">
        <v>29</v>
      </c>
      <c r="D251" s="188">
        <v>2275</v>
      </c>
      <c r="E251" s="241">
        <v>160.84528925958472</v>
      </c>
      <c r="F251" s="188">
        <v>31</v>
      </c>
      <c r="G251" s="188" t="s">
        <v>369</v>
      </c>
      <c r="H251" s="242">
        <v>7921.6313952180599</v>
      </c>
      <c r="J251" s="235"/>
      <c r="K251" s="188">
        <f t="shared" si="12"/>
        <v>438.46481500730329</v>
      </c>
      <c r="L251" s="188">
        <f t="shared" si="13"/>
        <v>841</v>
      </c>
      <c r="M251" s="188">
        <f t="shared" si="14"/>
        <v>65.974999999999994</v>
      </c>
      <c r="N251" s="241">
        <f t="shared" si="15"/>
        <v>7921.6313952180599</v>
      </c>
      <c r="AA251" s="235"/>
      <c r="AF251" s="236"/>
    </row>
    <row r="252" spans="2:32" x14ac:dyDescent="0.25">
      <c r="B252" s="240">
        <v>30458.81</v>
      </c>
      <c r="C252" s="188">
        <v>43</v>
      </c>
      <c r="D252" s="188">
        <v>2908.7197999999999</v>
      </c>
      <c r="E252" s="241">
        <v>569.99631484634381</v>
      </c>
      <c r="F252" s="188">
        <v>42</v>
      </c>
      <c r="G252" s="188" t="s">
        <v>369</v>
      </c>
      <c r="H252" s="242">
        <v>29579.180312895656</v>
      </c>
      <c r="J252" s="235"/>
      <c r="K252" s="188">
        <f t="shared" si="12"/>
        <v>214.32810777545612</v>
      </c>
      <c r="L252" s="188">
        <f t="shared" si="13"/>
        <v>1849</v>
      </c>
      <c r="M252" s="188">
        <f t="shared" si="14"/>
        <v>125.07495139999999</v>
      </c>
      <c r="N252" s="241">
        <f t="shared" si="15"/>
        <v>29579.180312895656</v>
      </c>
      <c r="AA252" s="235"/>
      <c r="AF252" s="236"/>
    </row>
    <row r="253" spans="2:32" x14ac:dyDescent="0.25">
      <c r="B253" s="240">
        <v>6336.63</v>
      </c>
      <c r="C253" s="188">
        <v>32</v>
      </c>
      <c r="D253" s="188">
        <v>1050</v>
      </c>
      <c r="E253" s="241">
        <v>77.361740006301758</v>
      </c>
      <c r="F253" s="188">
        <v>43</v>
      </c>
      <c r="G253" s="188" t="s">
        <v>369</v>
      </c>
      <c r="H253" s="242">
        <v>5290.8251369283989</v>
      </c>
      <c r="J253" s="235"/>
      <c r="K253" s="188">
        <f t="shared" si="12"/>
        <v>583.62182645222504</v>
      </c>
      <c r="L253" s="188">
        <f t="shared" si="13"/>
        <v>1024</v>
      </c>
      <c r="M253" s="188">
        <f t="shared" si="14"/>
        <v>33.6</v>
      </c>
      <c r="N253" s="241">
        <f t="shared" si="15"/>
        <v>5290.8251369283989</v>
      </c>
      <c r="AA253" s="235"/>
      <c r="AF253" s="236"/>
    </row>
    <row r="254" spans="2:32" x14ac:dyDescent="0.25">
      <c r="B254" s="240">
        <v>16861.509999999998</v>
      </c>
      <c r="C254" s="188">
        <v>32</v>
      </c>
      <c r="D254" s="188">
        <v>2800</v>
      </c>
      <c r="E254" s="241">
        <v>420.33890420483863</v>
      </c>
      <c r="F254" s="188">
        <v>43</v>
      </c>
      <c r="G254" s="188" t="s">
        <v>369</v>
      </c>
      <c r="H254" s="242">
        <v>16160.60295377388</v>
      </c>
      <c r="J254" s="235"/>
      <c r="K254" s="188">
        <f t="shared" si="12"/>
        <v>286.43553759974344</v>
      </c>
      <c r="L254" s="188">
        <f t="shared" si="13"/>
        <v>1024</v>
      </c>
      <c r="M254" s="188">
        <f t="shared" si="14"/>
        <v>89.6</v>
      </c>
      <c r="N254" s="241">
        <f t="shared" si="15"/>
        <v>16160.60295377388</v>
      </c>
      <c r="AA254" s="235"/>
      <c r="AF254" s="236"/>
    </row>
    <row r="255" spans="2:32" x14ac:dyDescent="0.25">
      <c r="B255" s="240">
        <v>7114.1</v>
      </c>
      <c r="C255" s="188">
        <v>32</v>
      </c>
      <c r="D255" s="188">
        <v>1925</v>
      </c>
      <c r="E255" s="241">
        <v>141.30946085607775</v>
      </c>
      <c r="F255" s="188">
        <v>38</v>
      </c>
      <c r="G255" s="188" t="s">
        <v>369</v>
      </c>
      <c r="H255" s="242">
        <v>6153.314731455097</v>
      </c>
      <c r="J255" s="235"/>
      <c r="K255" s="188">
        <f t="shared" si="12"/>
        <v>517.65819186376018</v>
      </c>
      <c r="L255" s="188">
        <f t="shared" si="13"/>
        <v>1024</v>
      </c>
      <c r="M255" s="188">
        <f t="shared" si="14"/>
        <v>61.6</v>
      </c>
      <c r="N255" s="241">
        <f t="shared" si="15"/>
        <v>6153.314731455097</v>
      </c>
      <c r="AA255" s="235"/>
      <c r="AF255" s="236"/>
    </row>
    <row r="256" spans="2:32" x14ac:dyDescent="0.25">
      <c r="B256" s="240">
        <v>7520.42</v>
      </c>
      <c r="C256" s="188">
        <v>31</v>
      </c>
      <c r="D256" s="188">
        <v>2480.5129999999999</v>
      </c>
      <c r="E256" s="241">
        <v>185.37667493280082</v>
      </c>
      <c r="F256" s="188">
        <v>34</v>
      </c>
      <c r="G256" s="188" t="s">
        <v>373</v>
      </c>
      <c r="H256" s="242">
        <v>6887.7441175603872</v>
      </c>
      <c r="J256" s="235"/>
      <c r="K256" s="188">
        <f t="shared" si="12"/>
        <v>454.9517463864986</v>
      </c>
      <c r="L256" s="188">
        <f t="shared" si="13"/>
        <v>0</v>
      </c>
      <c r="M256" s="188">
        <f t="shared" si="14"/>
        <v>76.89590299999999</v>
      </c>
      <c r="N256" s="241">
        <f t="shared" si="15"/>
        <v>6887.7441175603872</v>
      </c>
      <c r="AA256" s="235"/>
      <c r="AF256" s="236"/>
    </row>
    <row r="257" spans="2:32" x14ac:dyDescent="0.25">
      <c r="B257" s="240">
        <v>23080.44</v>
      </c>
      <c r="C257" s="188">
        <v>30</v>
      </c>
      <c r="D257" s="188">
        <v>2800</v>
      </c>
      <c r="E257" s="241">
        <v>315.40764342704267</v>
      </c>
      <c r="F257" s="188">
        <v>45</v>
      </c>
      <c r="G257" s="188" t="s">
        <v>373</v>
      </c>
      <c r="H257" s="242">
        <v>22488.221220347434</v>
      </c>
      <c r="J257" s="235"/>
      <c r="K257" s="188">
        <f t="shared" si="12"/>
        <v>399.48302657143824</v>
      </c>
      <c r="L257" s="188">
        <f t="shared" si="13"/>
        <v>0</v>
      </c>
      <c r="M257" s="188">
        <f t="shared" si="14"/>
        <v>84</v>
      </c>
      <c r="N257" s="241">
        <f t="shared" si="15"/>
        <v>22488.221220347434</v>
      </c>
      <c r="AA257" s="235"/>
      <c r="AF257" s="236"/>
    </row>
    <row r="258" spans="2:32" x14ac:dyDescent="0.25">
      <c r="B258" s="240">
        <v>13236.23</v>
      </c>
      <c r="C258" s="188">
        <v>47</v>
      </c>
      <c r="D258" s="188">
        <v>1050</v>
      </c>
      <c r="E258" s="241">
        <v>280.11516959731546</v>
      </c>
      <c r="F258" s="188">
        <v>29</v>
      </c>
      <c r="G258" s="188" t="s">
        <v>369</v>
      </c>
      <c r="H258" s="242">
        <v>12332.294103559207</v>
      </c>
      <c r="J258" s="235"/>
      <c r="K258" s="188">
        <f t="shared" si="12"/>
        <v>108.70528734225262</v>
      </c>
      <c r="L258" s="188">
        <f t="shared" si="13"/>
        <v>2209</v>
      </c>
      <c r="M258" s="188">
        <f t="shared" si="14"/>
        <v>49.35</v>
      </c>
      <c r="N258" s="241">
        <f t="shared" si="15"/>
        <v>12332.294103559207</v>
      </c>
      <c r="AA258" s="235"/>
      <c r="AF258" s="236"/>
    </row>
    <row r="259" spans="2:32" x14ac:dyDescent="0.25">
      <c r="B259" s="240">
        <v>49217</v>
      </c>
      <c r="C259" s="188">
        <v>43</v>
      </c>
      <c r="D259" s="188">
        <v>2800</v>
      </c>
      <c r="E259" s="241">
        <v>507.17715598998342</v>
      </c>
      <c r="F259" s="188">
        <v>32</v>
      </c>
      <c r="G259" s="188" t="s">
        <v>369</v>
      </c>
      <c r="H259" s="242">
        <v>48366.517033214353</v>
      </c>
      <c r="J259" s="235"/>
      <c r="K259" s="188">
        <f t="shared" si="12"/>
        <v>176.66410827416993</v>
      </c>
      <c r="L259" s="188">
        <f t="shared" si="13"/>
        <v>1849</v>
      </c>
      <c r="M259" s="188">
        <f t="shared" si="14"/>
        <v>120.4</v>
      </c>
      <c r="N259" s="241">
        <f t="shared" si="15"/>
        <v>48366.517033214353</v>
      </c>
      <c r="AA259" s="235"/>
      <c r="AF259" s="236"/>
    </row>
    <row r="260" spans="2:32" x14ac:dyDescent="0.25">
      <c r="B260" s="240">
        <v>27663</v>
      </c>
      <c r="C260" s="188">
        <v>33</v>
      </c>
      <c r="D260" s="188">
        <v>3500</v>
      </c>
      <c r="E260" s="241">
        <v>808.69360513623474</v>
      </c>
      <c r="F260" s="188">
        <v>50</v>
      </c>
      <c r="G260" s="188" t="s">
        <v>369</v>
      </c>
      <c r="H260" s="242">
        <v>26922.376658981313</v>
      </c>
      <c r="J260" s="235"/>
      <c r="K260" s="188">
        <f t="shared" si="12"/>
        <v>216.39839722798231</v>
      </c>
      <c r="L260" s="188">
        <f t="shared" si="13"/>
        <v>1089</v>
      </c>
      <c r="M260" s="188">
        <f t="shared" si="14"/>
        <v>115.5</v>
      </c>
      <c r="N260" s="241">
        <f t="shared" si="15"/>
        <v>26922.376658981313</v>
      </c>
      <c r="AA260" s="235"/>
      <c r="AF260" s="236"/>
    </row>
    <row r="261" spans="2:32" x14ac:dyDescent="0.25">
      <c r="B261" s="240">
        <v>15662.15</v>
      </c>
      <c r="C261" s="188">
        <v>46</v>
      </c>
      <c r="D261" s="188">
        <v>2450</v>
      </c>
      <c r="E261" s="241">
        <v>1103.6576261216167</v>
      </c>
      <c r="F261" s="188">
        <v>29</v>
      </c>
      <c r="G261" s="188" t="s">
        <v>369</v>
      </c>
      <c r="H261" s="242">
        <v>14809.413450514725</v>
      </c>
      <c r="J261" s="235"/>
      <c r="K261" s="188">
        <f t="shared" si="12"/>
        <v>64.376848687829124</v>
      </c>
      <c r="L261" s="188">
        <f t="shared" si="13"/>
        <v>2116</v>
      </c>
      <c r="M261" s="188">
        <f t="shared" si="14"/>
        <v>112.7</v>
      </c>
      <c r="N261" s="241">
        <f t="shared" si="15"/>
        <v>14809.413450514725</v>
      </c>
      <c r="AA261" s="235"/>
      <c r="AF261" s="236"/>
    </row>
    <row r="262" spans="2:32" x14ac:dyDescent="0.25">
      <c r="B262" s="240">
        <v>9429.9</v>
      </c>
      <c r="C262" s="188">
        <v>28</v>
      </c>
      <c r="D262" s="188">
        <v>2800</v>
      </c>
      <c r="E262" s="241">
        <v>203.17314395765547</v>
      </c>
      <c r="F262" s="188">
        <v>50</v>
      </c>
      <c r="G262" s="188" t="s">
        <v>369</v>
      </c>
      <c r="H262" s="242">
        <v>8303.1276013151837</v>
      </c>
      <c r="J262" s="235"/>
      <c r="K262" s="188">
        <f t="shared" si="12"/>
        <v>689.06744893989651</v>
      </c>
      <c r="L262" s="188">
        <f t="shared" si="13"/>
        <v>784</v>
      </c>
      <c r="M262" s="188">
        <f t="shared" si="14"/>
        <v>78.400000000000006</v>
      </c>
      <c r="N262" s="241">
        <f t="shared" si="15"/>
        <v>8303.1276013151837</v>
      </c>
      <c r="AA262" s="235"/>
      <c r="AF262" s="236"/>
    </row>
    <row r="263" spans="2:32" x14ac:dyDescent="0.25">
      <c r="B263" s="240">
        <v>24939.22</v>
      </c>
      <c r="C263" s="188">
        <v>35</v>
      </c>
      <c r="D263" s="188">
        <v>2800</v>
      </c>
      <c r="E263" s="241">
        <v>248.70073175015543</v>
      </c>
      <c r="F263" s="188">
        <v>47</v>
      </c>
      <c r="G263" s="188" t="s">
        <v>369</v>
      </c>
      <c r="H263" s="242">
        <v>23862.742185211853</v>
      </c>
      <c r="J263" s="235"/>
      <c r="K263" s="188">
        <f t="shared" si="12"/>
        <v>529.15003134049994</v>
      </c>
      <c r="L263" s="188">
        <f t="shared" si="13"/>
        <v>1225</v>
      </c>
      <c r="M263" s="188">
        <f t="shared" si="14"/>
        <v>98</v>
      </c>
      <c r="N263" s="241">
        <f t="shared" si="15"/>
        <v>23862.742185211853</v>
      </c>
      <c r="AA263" s="235"/>
      <c r="AF263" s="236"/>
    </row>
    <row r="264" spans="2:32" x14ac:dyDescent="0.25">
      <c r="B264" s="240">
        <v>6935.67</v>
      </c>
      <c r="C264" s="188">
        <v>31</v>
      </c>
      <c r="D264" s="188">
        <v>1925</v>
      </c>
      <c r="E264" s="241">
        <v>136.10008393716842</v>
      </c>
      <c r="F264" s="188">
        <v>44</v>
      </c>
      <c r="G264" s="188" t="s">
        <v>373</v>
      </c>
      <c r="H264" s="242">
        <v>6115.3371694410389</v>
      </c>
      <c r="J264" s="235"/>
      <c r="K264" s="188">
        <f t="shared" si="12"/>
        <v>622.33613345236699</v>
      </c>
      <c r="L264" s="188">
        <f t="shared" si="13"/>
        <v>0</v>
      </c>
      <c r="M264" s="188">
        <f t="shared" si="14"/>
        <v>59.674999999999997</v>
      </c>
      <c r="N264" s="241">
        <f t="shared" si="15"/>
        <v>6115.3371694410389</v>
      </c>
      <c r="AA264" s="235"/>
      <c r="AF264" s="236"/>
    </row>
    <row r="265" spans="2:32" x14ac:dyDescent="0.25">
      <c r="B265" s="240">
        <v>13658.87</v>
      </c>
      <c r="C265" s="188">
        <v>34</v>
      </c>
      <c r="D265" s="188">
        <v>2800</v>
      </c>
      <c r="E265" s="241">
        <v>246.9314070571524</v>
      </c>
      <c r="F265" s="188">
        <v>41</v>
      </c>
      <c r="G265" s="188" t="s">
        <v>369</v>
      </c>
      <c r="H265" s="242">
        <v>12619.796204926197</v>
      </c>
      <c r="J265" s="235"/>
      <c r="K265" s="188">
        <f t="shared" si="12"/>
        <v>464.90643441492028</v>
      </c>
      <c r="L265" s="188">
        <f t="shared" si="13"/>
        <v>1156</v>
      </c>
      <c r="M265" s="188">
        <f t="shared" si="14"/>
        <v>95.2</v>
      </c>
      <c r="N265" s="241">
        <f t="shared" si="15"/>
        <v>12619.796204926197</v>
      </c>
      <c r="AA265" s="235"/>
      <c r="AF265" s="236"/>
    </row>
    <row r="266" spans="2:32" x14ac:dyDescent="0.25">
      <c r="B266" s="240">
        <v>5676.08</v>
      </c>
      <c r="C266" s="188">
        <v>37</v>
      </c>
      <c r="D266" s="188">
        <v>1050</v>
      </c>
      <c r="E266" s="241">
        <v>111.35251001078392</v>
      </c>
      <c r="F266" s="188">
        <v>30</v>
      </c>
      <c r="G266" s="188" t="s">
        <v>369</v>
      </c>
      <c r="H266" s="242">
        <v>4870.2814279333197</v>
      </c>
      <c r="J266" s="235"/>
      <c r="K266" s="188">
        <f t="shared" si="12"/>
        <v>282.88540596839164</v>
      </c>
      <c r="L266" s="188">
        <f t="shared" si="13"/>
        <v>1369</v>
      </c>
      <c r="M266" s="188">
        <f t="shared" si="14"/>
        <v>38.85</v>
      </c>
      <c r="N266" s="241">
        <f t="shared" si="15"/>
        <v>4870.2814279333197</v>
      </c>
      <c r="AA266" s="235"/>
      <c r="AF266" s="236"/>
    </row>
    <row r="267" spans="2:32" x14ac:dyDescent="0.25">
      <c r="B267" s="240">
        <v>16575.55</v>
      </c>
      <c r="C267" s="188">
        <v>37</v>
      </c>
      <c r="D267" s="188">
        <v>2800</v>
      </c>
      <c r="E267" s="241">
        <v>224.4821413876235</v>
      </c>
      <c r="F267" s="188">
        <v>25</v>
      </c>
      <c r="G267" s="188" t="s">
        <v>373</v>
      </c>
      <c r="H267" s="242">
        <v>16052.01614222048</v>
      </c>
      <c r="J267" s="235"/>
      <c r="K267" s="188">
        <f t="shared" si="12"/>
        <v>311.82881438718914</v>
      </c>
      <c r="L267" s="188">
        <f t="shared" si="13"/>
        <v>0</v>
      </c>
      <c r="M267" s="188">
        <f t="shared" si="14"/>
        <v>103.6</v>
      </c>
      <c r="N267" s="241">
        <f t="shared" si="15"/>
        <v>16052.01614222048</v>
      </c>
      <c r="AA267" s="235"/>
      <c r="AF267" s="236"/>
    </row>
    <row r="268" spans="2:32" x14ac:dyDescent="0.25">
      <c r="B268" s="240">
        <v>5773.13</v>
      </c>
      <c r="C268" s="188">
        <v>28</v>
      </c>
      <c r="D268" s="188">
        <v>2800</v>
      </c>
      <c r="E268" s="241">
        <v>252.15755660282218</v>
      </c>
      <c r="F268" s="188">
        <v>22</v>
      </c>
      <c r="G268" s="188" t="s">
        <v>369</v>
      </c>
      <c r="H268" s="242">
        <v>5167.3982465067174</v>
      </c>
      <c r="J268" s="235"/>
      <c r="K268" s="188">
        <f t="shared" si="12"/>
        <v>244.29170725598061</v>
      </c>
      <c r="L268" s="188">
        <f t="shared" si="13"/>
        <v>784</v>
      </c>
      <c r="M268" s="188">
        <f t="shared" si="14"/>
        <v>78.400000000000006</v>
      </c>
      <c r="N268" s="241">
        <f t="shared" si="15"/>
        <v>5167.3982465067174</v>
      </c>
      <c r="AA268" s="235"/>
      <c r="AF268" s="236"/>
    </row>
    <row r="269" spans="2:32" x14ac:dyDescent="0.25">
      <c r="B269" s="240">
        <v>13638.18</v>
      </c>
      <c r="C269" s="188">
        <v>34</v>
      </c>
      <c r="D269" s="188">
        <v>2800</v>
      </c>
      <c r="E269" s="241">
        <v>246.9314070571524</v>
      </c>
      <c r="F269" s="188">
        <v>41</v>
      </c>
      <c r="G269" s="188" t="s">
        <v>369</v>
      </c>
      <c r="H269" s="242">
        <v>12619.796204926197</v>
      </c>
      <c r="J269" s="235"/>
      <c r="K269" s="188">
        <f t="shared" si="12"/>
        <v>464.90643441492028</v>
      </c>
      <c r="L269" s="188">
        <f t="shared" si="13"/>
        <v>1156</v>
      </c>
      <c r="M269" s="188">
        <f t="shared" si="14"/>
        <v>95.2</v>
      </c>
      <c r="N269" s="241">
        <f t="shared" si="15"/>
        <v>12619.796204926197</v>
      </c>
      <c r="AA269" s="235"/>
      <c r="AF269" s="236"/>
    </row>
    <row r="270" spans="2:32" x14ac:dyDescent="0.25">
      <c r="B270" s="240">
        <v>15686.01</v>
      </c>
      <c r="C270" s="188">
        <v>35</v>
      </c>
      <c r="D270" s="188">
        <v>2800</v>
      </c>
      <c r="E270" s="241">
        <v>281.13011848907882</v>
      </c>
      <c r="F270" s="188">
        <v>40</v>
      </c>
      <c r="G270" s="188" t="s">
        <v>373</v>
      </c>
      <c r="H270" s="242">
        <v>15148.328961334184</v>
      </c>
      <c r="J270" s="235"/>
      <c r="K270" s="188">
        <f t="shared" si="12"/>
        <v>398.39203498344096</v>
      </c>
      <c r="L270" s="188">
        <f t="shared" si="13"/>
        <v>0</v>
      </c>
      <c r="M270" s="188">
        <f t="shared" si="14"/>
        <v>98</v>
      </c>
      <c r="N270" s="241">
        <f t="shared" si="15"/>
        <v>15148.328961334184</v>
      </c>
      <c r="AA270" s="235"/>
      <c r="AF270" s="236"/>
    </row>
    <row r="271" spans="2:32" x14ac:dyDescent="0.25">
      <c r="B271" s="240">
        <v>12730.11</v>
      </c>
      <c r="C271" s="188">
        <v>39</v>
      </c>
      <c r="D271" s="188">
        <v>1050</v>
      </c>
      <c r="E271" s="241">
        <v>223.47349259298309</v>
      </c>
      <c r="F271" s="188">
        <v>36</v>
      </c>
      <c r="G271" s="188" t="s">
        <v>369</v>
      </c>
      <c r="H271" s="242">
        <v>11965.97044353982</v>
      </c>
      <c r="J271" s="235"/>
      <c r="K271" s="188">
        <f t="shared" si="12"/>
        <v>169.14757791361825</v>
      </c>
      <c r="L271" s="188">
        <f t="shared" si="13"/>
        <v>1521</v>
      </c>
      <c r="M271" s="188">
        <f t="shared" si="14"/>
        <v>40.950000000000003</v>
      </c>
      <c r="N271" s="241">
        <f t="shared" si="15"/>
        <v>11965.97044353982</v>
      </c>
      <c r="AA271" s="235"/>
      <c r="AF271" s="236"/>
    </row>
    <row r="272" spans="2:32" x14ac:dyDescent="0.25">
      <c r="B272" s="240">
        <v>17022.240000000002</v>
      </c>
      <c r="C272" s="188">
        <v>32</v>
      </c>
      <c r="D272" s="188">
        <v>2800</v>
      </c>
      <c r="E272" s="241">
        <v>206.29797335013805</v>
      </c>
      <c r="F272" s="188">
        <v>43</v>
      </c>
      <c r="G272" s="188" t="s">
        <v>373</v>
      </c>
      <c r="H272" s="242">
        <v>16255.534741874004</v>
      </c>
      <c r="J272" s="235"/>
      <c r="K272" s="188">
        <f t="shared" si="12"/>
        <v>583.62182645222492</v>
      </c>
      <c r="L272" s="188">
        <f t="shared" si="13"/>
        <v>0</v>
      </c>
      <c r="M272" s="188">
        <f t="shared" si="14"/>
        <v>89.6</v>
      </c>
      <c r="N272" s="241">
        <f t="shared" si="15"/>
        <v>16255.534741874004</v>
      </c>
      <c r="AA272" s="235"/>
      <c r="AF272" s="236"/>
    </row>
    <row r="273" spans="2:32" x14ac:dyDescent="0.25">
      <c r="B273" s="240">
        <v>15171.05</v>
      </c>
      <c r="C273" s="188">
        <v>34</v>
      </c>
      <c r="D273" s="188">
        <v>4079.04</v>
      </c>
      <c r="E273" s="241">
        <v>327.02839138486149</v>
      </c>
      <c r="F273" s="188">
        <v>31</v>
      </c>
      <c r="G273" s="188" t="s">
        <v>369</v>
      </c>
      <c r="H273" s="242">
        <v>14211.311331856565</v>
      </c>
      <c r="J273" s="235"/>
      <c r="K273" s="188">
        <f t="shared" si="12"/>
        <v>386.66440997530322</v>
      </c>
      <c r="L273" s="188">
        <f t="shared" si="13"/>
        <v>1156</v>
      </c>
      <c r="M273" s="188">
        <f t="shared" si="14"/>
        <v>138.68735999999998</v>
      </c>
      <c r="N273" s="241">
        <f t="shared" si="15"/>
        <v>14211.311331856565</v>
      </c>
      <c r="AA273" s="235"/>
      <c r="AF273" s="236"/>
    </row>
    <row r="274" spans="2:32" x14ac:dyDescent="0.25">
      <c r="B274" s="240">
        <v>23312.86</v>
      </c>
      <c r="C274" s="188">
        <v>41</v>
      </c>
      <c r="D274" s="188">
        <v>2800</v>
      </c>
      <c r="E274" s="241">
        <v>368.44676794704498</v>
      </c>
      <c r="F274" s="188">
        <v>44</v>
      </c>
      <c r="G274" s="188" t="s">
        <v>369</v>
      </c>
      <c r="H274" s="242">
        <v>22253.425148059316</v>
      </c>
      <c r="J274" s="235"/>
      <c r="K274" s="188">
        <f t="shared" si="12"/>
        <v>334.37666093927282</v>
      </c>
      <c r="L274" s="188">
        <f t="shared" si="13"/>
        <v>1681</v>
      </c>
      <c r="M274" s="188">
        <f t="shared" si="14"/>
        <v>114.8</v>
      </c>
      <c r="N274" s="241">
        <f t="shared" si="15"/>
        <v>22253.425148059316</v>
      </c>
      <c r="AA274" s="235"/>
      <c r="AF274" s="236"/>
    </row>
    <row r="275" spans="2:32" x14ac:dyDescent="0.25">
      <c r="B275" s="240">
        <v>6692.47</v>
      </c>
      <c r="C275" s="188">
        <v>28</v>
      </c>
      <c r="D275" s="188">
        <v>2800</v>
      </c>
      <c r="E275" s="241">
        <v>184.70351415651069</v>
      </c>
      <c r="F275" s="188">
        <v>32</v>
      </c>
      <c r="G275" s="188" t="s">
        <v>369</v>
      </c>
      <c r="H275" s="242">
        <v>5768.7077724629125</v>
      </c>
      <c r="J275" s="235"/>
      <c r="K275" s="188">
        <f t="shared" si="12"/>
        <v>485.10176110713513</v>
      </c>
      <c r="L275" s="188">
        <f t="shared" si="13"/>
        <v>784</v>
      </c>
      <c r="M275" s="188">
        <f t="shared" si="14"/>
        <v>78.400000000000006</v>
      </c>
      <c r="N275" s="241">
        <f t="shared" si="15"/>
        <v>5768.7077724629125</v>
      </c>
      <c r="AA275" s="235"/>
      <c r="AF275" s="236"/>
    </row>
    <row r="276" spans="2:32" x14ac:dyDescent="0.25">
      <c r="B276" s="240">
        <v>9056.2999999999993</v>
      </c>
      <c r="C276" s="188">
        <v>32</v>
      </c>
      <c r="D276" s="188">
        <v>2800</v>
      </c>
      <c r="E276" s="241">
        <v>205.5410339724767</v>
      </c>
      <c r="F276" s="188">
        <v>30</v>
      </c>
      <c r="G276" s="188" t="s">
        <v>373</v>
      </c>
      <c r="H276" s="242">
        <v>8510.4381194981088</v>
      </c>
      <c r="J276" s="235"/>
      <c r="K276" s="188">
        <f t="shared" si="12"/>
        <v>408.67751989244226</v>
      </c>
      <c r="L276" s="188">
        <f t="shared" si="13"/>
        <v>0</v>
      </c>
      <c r="M276" s="188">
        <f t="shared" si="14"/>
        <v>89.6</v>
      </c>
      <c r="N276" s="241">
        <f t="shared" si="15"/>
        <v>8510.4381194981088</v>
      </c>
      <c r="AA276" s="235"/>
      <c r="AF276" s="236"/>
    </row>
    <row r="277" spans="2:32" x14ac:dyDescent="0.25">
      <c r="B277" s="240">
        <v>5538.44</v>
      </c>
      <c r="C277" s="188">
        <v>26</v>
      </c>
      <c r="D277" s="188">
        <v>1925</v>
      </c>
      <c r="E277" s="241">
        <v>273.78484375567479</v>
      </c>
      <c r="F277" s="188">
        <v>44</v>
      </c>
      <c r="G277" s="188" t="s">
        <v>369</v>
      </c>
      <c r="H277" s="242">
        <v>4924.1171676348313</v>
      </c>
      <c r="J277" s="235"/>
      <c r="K277" s="188">
        <f t="shared" si="12"/>
        <v>309.36701549332719</v>
      </c>
      <c r="L277" s="188">
        <f t="shared" si="13"/>
        <v>676</v>
      </c>
      <c r="M277" s="188">
        <f t="shared" si="14"/>
        <v>50.05</v>
      </c>
      <c r="N277" s="241">
        <f t="shared" si="15"/>
        <v>4924.1171676348313</v>
      </c>
      <c r="AA277" s="235"/>
      <c r="AF277" s="236"/>
    </row>
    <row r="278" spans="2:32" x14ac:dyDescent="0.25">
      <c r="B278" s="240">
        <v>12403.75</v>
      </c>
      <c r="C278" s="188">
        <v>28</v>
      </c>
      <c r="D278" s="188">
        <v>3675</v>
      </c>
      <c r="E278" s="241">
        <v>266.66475144442279</v>
      </c>
      <c r="F278" s="188">
        <v>50</v>
      </c>
      <c r="G278" s="188" t="s">
        <v>373</v>
      </c>
      <c r="H278" s="242">
        <v>11441.671114549627</v>
      </c>
      <c r="J278" s="235"/>
      <c r="K278" s="188">
        <f t="shared" si="12"/>
        <v>689.06744893989651</v>
      </c>
      <c r="L278" s="188">
        <f t="shared" si="13"/>
        <v>0</v>
      </c>
      <c r="M278" s="188">
        <f t="shared" si="14"/>
        <v>102.9</v>
      </c>
      <c r="N278" s="241">
        <f t="shared" si="15"/>
        <v>11441.671114549627</v>
      </c>
      <c r="AA278" s="235"/>
      <c r="AF278" s="236"/>
    </row>
    <row r="279" spans="2:32" x14ac:dyDescent="0.25">
      <c r="B279" s="240">
        <v>2252.48</v>
      </c>
      <c r="C279" s="188">
        <v>34</v>
      </c>
      <c r="D279" s="188">
        <v>175</v>
      </c>
      <c r="E279" s="241">
        <v>25.041177250498638</v>
      </c>
      <c r="F279" s="188">
        <v>39</v>
      </c>
      <c r="G279" s="188" t="s">
        <v>369</v>
      </c>
      <c r="H279" s="242">
        <v>1540.2781479857431</v>
      </c>
      <c r="J279" s="235"/>
      <c r="K279" s="188">
        <f t="shared" si="12"/>
        <v>272.55108382989846</v>
      </c>
      <c r="L279" s="188">
        <f t="shared" si="13"/>
        <v>1156</v>
      </c>
      <c r="M279" s="188">
        <f t="shared" si="14"/>
        <v>5.95</v>
      </c>
      <c r="N279" s="241">
        <f t="shared" si="15"/>
        <v>1540.2781479857431</v>
      </c>
      <c r="AA279" s="235"/>
      <c r="AF279" s="236"/>
    </row>
    <row r="280" spans="2:32" x14ac:dyDescent="0.25">
      <c r="B280" s="240">
        <v>18578.78</v>
      </c>
      <c r="C280" s="188">
        <v>52</v>
      </c>
      <c r="D280" s="188">
        <v>1050</v>
      </c>
      <c r="E280" s="241">
        <v>538.38252153896372</v>
      </c>
      <c r="F280" s="188">
        <v>33</v>
      </c>
      <c r="G280" s="188" t="s">
        <v>369</v>
      </c>
      <c r="H280" s="242">
        <v>17604.731255810802</v>
      </c>
      <c r="J280" s="235"/>
      <c r="K280" s="188">
        <f t="shared" si="12"/>
        <v>64.359444472590141</v>
      </c>
      <c r="L280" s="188">
        <f t="shared" si="13"/>
        <v>2704</v>
      </c>
      <c r="M280" s="188">
        <f t="shared" si="14"/>
        <v>54.6</v>
      </c>
      <c r="N280" s="241">
        <f t="shared" si="15"/>
        <v>17604.731255810802</v>
      </c>
      <c r="AA280" s="235"/>
      <c r="AF280" s="236"/>
    </row>
    <row r="281" spans="2:32" x14ac:dyDescent="0.25">
      <c r="B281" s="240">
        <v>198470.53</v>
      </c>
      <c r="C281" s="188">
        <v>59</v>
      </c>
      <c r="D281" s="188">
        <v>4550</v>
      </c>
      <c r="E281" s="241">
        <v>5363.1031965474922</v>
      </c>
      <c r="F281" s="188">
        <v>26</v>
      </c>
      <c r="G281" s="188" t="s">
        <v>369</v>
      </c>
      <c r="H281" s="242">
        <v>197207.68858818535</v>
      </c>
      <c r="J281" s="235"/>
      <c r="K281" s="188">
        <f t="shared" ref="K281:K344" si="16">D281*F281/E281</f>
        <v>22.05812486997376</v>
      </c>
      <c r="L281" s="188">
        <f t="shared" ref="L281:L344" si="17">IF(G281="F",0,C281^2)</f>
        <v>3481</v>
      </c>
      <c r="M281" s="188">
        <f t="shared" ref="M281:M344" si="18">C281*D281/1000</f>
        <v>268.45</v>
      </c>
      <c r="N281" s="241">
        <f t="shared" ref="N281:N344" si="19">H281</f>
        <v>197207.68858818535</v>
      </c>
      <c r="AA281" s="235"/>
      <c r="AF281" s="236"/>
    </row>
    <row r="282" spans="2:32" x14ac:dyDescent="0.25">
      <c r="B282" s="240">
        <v>9148.7800000000007</v>
      </c>
      <c r="C282" s="188">
        <v>43</v>
      </c>
      <c r="D282" s="188">
        <v>1050</v>
      </c>
      <c r="E282" s="241">
        <v>183.23645473319311</v>
      </c>
      <c r="F282" s="188">
        <v>27</v>
      </c>
      <c r="G282" s="188" t="s">
        <v>373</v>
      </c>
      <c r="H282" s="242">
        <v>8895.6183028618743</v>
      </c>
      <c r="J282" s="235"/>
      <c r="K282" s="188">
        <f t="shared" si="16"/>
        <v>154.71812113632006</v>
      </c>
      <c r="L282" s="188">
        <f t="shared" si="17"/>
        <v>0</v>
      </c>
      <c r="M282" s="188">
        <f t="shared" si="18"/>
        <v>45.15</v>
      </c>
      <c r="N282" s="241">
        <f t="shared" si="19"/>
        <v>8895.6183028618743</v>
      </c>
      <c r="AA282" s="235"/>
      <c r="AF282" s="236"/>
    </row>
    <row r="283" spans="2:32" x14ac:dyDescent="0.25">
      <c r="B283" s="240">
        <v>31540.85</v>
      </c>
      <c r="C283" s="188">
        <v>54</v>
      </c>
      <c r="D283" s="188">
        <v>1750</v>
      </c>
      <c r="E283" s="241">
        <v>936.83718071024077</v>
      </c>
      <c r="F283" s="188">
        <v>21</v>
      </c>
      <c r="G283" s="188" t="s">
        <v>369</v>
      </c>
      <c r="H283" s="242">
        <v>30519.323291977798</v>
      </c>
      <c r="J283" s="235"/>
      <c r="K283" s="188">
        <f t="shared" si="16"/>
        <v>39.227734292247945</v>
      </c>
      <c r="L283" s="188">
        <f t="shared" si="17"/>
        <v>2916</v>
      </c>
      <c r="M283" s="188">
        <f t="shared" si="18"/>
        <v>94.5</v>
      </c>
      <c r="N283" s="241">
        <f t="shared" si="19"/>
        <v>30519.323291977798</v>
      </c>
      <c r="AA283" s="235"/>
      <c r="AF283" s="236"/>
    </row>
    <row r="284" spans="2:32" x14ac:dyDescent="0.25">
      <c r="B284" s="240">
        <v>2756.34</v>
      </c>
      <c r="C284" s="188">
        <v>25</v>
      </c>
      <c r="D284" s="188">
        <v>1050</v>
      </c>
      <c r="E284" s="241">
        <v>66.777509877745302</v>
      </c>
      <c r="F284" s="188">
        <v>50</v>
      </c>
      <c r="G284" s="188" t="s">
        <v>369</v>
      </c>
      <c r="H284" s="242">
        <v>1529.5603116572397</v>
      </c>
      <c r="J284" s="235"/>
      <c r="K284" s="188">
        <f t="shared" si="16"/>
        <v>786.1928379197692</v>
      </c>
      <c r="L284" s="188">
        <f t="shared" si="17"/>
        <v>625</v>
      </c>
      <c r="M284" s="188">
        <f t="shared" si="18"/>
        <v>26.25</v>
      </c>
      <c r="N284" s="241">
        <f t="shared" si="19"/>
        <v>1529.5603116572397</v>
      </c>
      <c r="AA284" s="235"/>
      <c r="AF284" s="236"/>
    </row>
    <row r="285" spans="2:32" x14ac:dyDescent="0.25">
      <c r="B285" s="240">
        <v>29509.68</v>
      </c>
      <c r="C285" s="188">
        <v>51</v>
      </c>
      <c r="D285" s="188">
        <v>1689.52</v>
      </c>
      <c r="E285" s="241">
        <v>673.26653510664551</v>
      </c>
      <c r="F285" s="188">
        <v>30</v>
      </c>
      <c r="G285" s="188" t="s">
        <v>369</v>
      </c>
      <c r="H285" s="242">
        <v>28595.727503659495</v>
      </c>
      <c r="J285" s="235"/>
      <c r="K285" s="188">
        <f t="shared" si="16"/>
        <v>75.283112047105377</v>
      </c>
      <c r="L285" s="188">
        <f t="shared" si="17"/>
        <v>2601</v>
      </c>
      <c r="M285" s="188">
        <f t="shared" si="18"/>
        <v>86.165520000000001</v>
      </c>
      <c r="N285" s="241">
        <f t="shared" si="19"/>
        <v>28595.727503659495</v>
      </c>
      <c r="AA285" s="235"/>
      <c r="AF285" s="236"/>
    </row>
    <row r="286" spans="2:32" x14ac:dyDescent="0.25">
      <c r="B286" s="240">
        <v>14599.09</v>
      </c>
      <c r="C286" s="188">
        <v>36</v>
      </c>
      <c r="D286" s="188">
        <v>2800</v>
      </c>
      <c r="E286" s="241">
        <v>270.84660593133907</v>
      </c>
      <c r="F286" s="188">
        <v>37</v>
      </c>
      <c r="G286" s="188" t="s">
        <v>373</v>
      </c>
      <c r="H286" s="242">
        <v>14008.552674758856</v>
      </c>
      <c r="J286" s="235"/>
      <c r="K286" s="188">
        <f t="shared" si="16"/>
        <v>382.5043317185341</v>
      </c>
      <c r="L286" s="188">
        <f t="shared" si="17"/>
        <v>0</v>
      </c>
      <c r="M286" s="188">
        <f t="shared" si="18"/>
        <v>100.8</v>
      </c>
      <c r="N286" s="241">
        <f t="shared" si="19"/>
        <v>14008.552674758856</v>
      </c>
      <c r="AA286" s="235"/>
      <c r="AF286" s="236"/>
    </row>
    <row r="287" spans="2:32" x14ac:dyDescent="0.25">
      <c r="B287" s="240">
        <v>3572.54</v>
      </c>
      <c r="C287" s="188">
        <v>31</v>
      </c>
      <c r="D287" s="188">
        <v>1050</v>
      </c>
      <c r="E287" s="241">
        <v>74.458195214743725</v>
      </c>
      <c r="F287" s="188">
        <v>22</v>
      </c>
      <c r="G287" s="188" t="s">
        <v>373</v>
      </c>
      <c r="H287" s="242">
        <v>3087.7158161714892</v>
      </c>
      <c r="J287" s="235"/>
      <c r="K287" s="188">
        <f t="shared" si="16"/>
        <v>310.2412022394264</v>
      </c>
      <c r="L287" s="188">
        <f t="shared" si="17"/>
        <v>0</v>
      </c>
      <c r="M287" s="188">
        <f t="shared" si="18"/>
        <v>32.549999999999997</v>
      </c>
      <c r="N287" s="241">
        <f t="shared" si="19"/>
        <v>3087.7158161714892</v>
      </c>
      <c r="AA287" s="235"/>
      <c r="AF287" s="236"/>
    </row>
    <row r="288" spans="2:32" x14ac:dyDescent="0.25">
      <c r="B288" s="240">
        <v>30189.38</v>
      </c>
      <c r="C288" s="188">
        <v>36</v>
      </c>
      <c r="D288" s="188">
        <v>3330.0921499999999</v>
      </c>
      <c r="E288" s="241">
        <v>658.0166124288935</v>
      </c>
      <c r="F288" s="188">
        <v>39</v>
      </c>
      <c r="G288" s="188" t="s">
        <v>369</v>
      </c>
      <c r="H288" s="242">
        <v>29502.337780138652</v>
      </c>
      <c r="J288" s="235"/>
      <c r="K288" s="188">
        <f t="shared" si="16"/>
        <v>197.3712994427392</v>
      </c>
      <c r="L288" s="188">
        <f t="shared" si="17"/>
        <v>1296</v>
      </c>
      <c r="M288" s="188">
        <f t="shared" si="18"/>
        <v>119.8833174</v>
      </c>
      <c r="N288" s="241">
        <f t="shared" si="19"/>
        <v>29502.337780138652</v>
      </c>
      <c r="AA288" s="235"/>
      <c r="AF288" s="236"/>
    </row>
    <row r="289" spans="2:32" x14ac:dyDescent="0.25">
      <c r="B289" s="240">
        <v>7536.09</v>
      </c>
      <c r="C289" s="188">
        <v>27</v>
      </c>
      <c r="D289" s="188">
        <v>2800</v>
      </c>
      <c r="E289" s="241">
        <v>181.86201606226317</v>
      </c>
      <c r="F289" s="188">
        <v>43</v>
      </c>
      <c r="G289" s="188" t="s">
        <v>369</v>
      </c>
      <c r="H289" s="242">
        <v>6431.9152236830741</v>
      </c>
      <c r="J289" s="235"/>
      <c r="K289" s="188">
        <f t="shared" si="16"/>
        <v>662.04038977979474</v>
      </c>
      <c r="L289" s="188">
        <f t="shared" si="17"/>
        <v>729</v>
      </c>
      <c r="M289" s="188">
        <f t="shared" si="18"/>
        <v>75.599999999999994</v>
      </c>
      <c r="N289" s="241">
        <f t="shared" si="19"/>
        <v>6431.9152236830741</v>
      </c>
      <c r="AA289" s="235"/>
      <c r="AF289" s="236"/>
    </row>
    <row r="290" spans="2:32" x14ac:dyDescent="0.25">
      <c r="B290" s="240">
        <v>24077.05</v>
      </c>
      <c r="C290" s="188">
        <v>39</v>
      </c>
      <c r="D290" s="188">
        <v>2800</v>
      </c>
      <c r="E290" s="241">
        <v>595.92931358128828</v>
      </c>
      <c r="F290" s="188">
        <v>21</v>
      </c>
      <c r="G290" s="188" t="s">
        <v>369</v>
      </c>
      <c r="H290" s="242">
        <v>23370.48498086468</v>
      </c>
      <c r="J290" s="235"/>
      <c r="K290" s="188">
        <f t="shared" si="16"/>
        <v>98.669420449610641</v>
      </c>
      <c r="L290" s="188">
        <f t="shared" si="17"/>
        <v>1521</v>
      </c>
      <c r="M290" s="188">
        <f t="shared" si="18"/>
        <v>109.2</v>
      </c>
      <c r="N290" s="241">
        <f t="shared" si="19"/>
        <v>23370.48498086468</v>
      </c>
      <c r="AA290" s="235"/>
      <c r="AF290" s="236"/>
    </row>
    <row r="291" spans="2:32" x14ac:dyDescent="0.25">
      <c r="B291" s="240">
        <v>8701.31</v>
      </c>
      <c r="C291" s="188">
        <v>35</v>
      </c>
      <c r="D291" s="188">
        <v>1050</v>
      </c>
      <c r="E291" s="241">
        <v>166.47348395806574</v>
      </c>
      <c r="F291" s="188">
        <v>35</v>
      </c>
      <c r="G291" s="188" t="s">
        <v>369</v>
      </c>
      <c r="H291" s="242">
        <v>8032.8835934291255</v>
      </c>
      <c r="J291" s="235"/>
      <c r="K291" s="188">
        <f t="shared" si="16"/>
        <v>220.75587730990981</v>
      </c>
      <c r="L291" s="188">
        <f t="shared" si="17"/>
        <v>1225</v>
      </c>
      <c r="M291" s="188">
        <f t="shared" si="18"/>
        <v>36.75</v>
      </c>
      <c r="N291" s="241">
        <f t="shared" si="19"/>
        <v>8032.8835934291255</v>
      </c>
      <c r="AA291" s="235"/>
      <c r="AF291" s="236"/>
    </row>
    <row r="292" spans="2:32" x14ac:dyDescent="0.25">
      <c r="B292" s="240">
        <v>5972.92</v>
      </c>
      <c r="C292" s="188">
        <v>39</v>
      </c>
      <c r="D292" s="188">
        <v>875</v>
      </c>
      <c r="E292" s="241">
        <v>422.01102550302011</v>
      </c>
      <c r="F292" s="188">
        <v>11</v>
      </c>
      <c r="G292" s="188" t="s">
        <v>373</v>
      </c>
      <c r="H292" s="242">
        <v>5844.6632643508156</v>
      </c>
      <c r="J292" s="235"/>
      <c r="K292" s="188">
        <f t="shared" si="16"/>
        <v>22.807460986421834</v>
      </c>
      <c r="L292" s="188">
        <f t="shared" si="17"/>
        <v>0</v>
      </c>
      <c r="M292" s="188">
        <f t="shared" si="18"/>
        <v>34.125</v>
      </c>
      <c r="N292" s="241">
        <f t="shared" si="19"/>
        <v>5844.6632643508156</v>
      </c>
      <c r="AA292" s="235"/>
      <c r="AF292" s="236"/>
    </row>
    <row r="293" spans="2:32" x14ac:dyDescent="0.25">
      <c r="B293" s="240">
        <v>50319.98</v>
      </c>
      <c r="C293" s="188">
        <v>35</v>
      </c>
      <c r="D293" s="188">
        <v>4550</v>
      </c>
      <c r="E293" s="241">
        <v>869.20240048685469</v>
      </c>
      <c r="F293" s="188">
        <v>45</v>
      </c>
      <c r="G293" s="188" t="s">
        <v>369</v>
      </c>
      <c r="H293" s="242">
        <v>49537.946742874483</v>
      </c>
      <c r="J293" s="235"/>
      <c r="K293" s="188">
        <f t="shared" si="16"/>
        <v>235.56078525015133</v>
      </c>
      <c r="L293" s="188">
        <f t="shared" si="17"/>
        <v>1225</v>
      </c>
      <c r="M293" s="188">
        <f t="shared" si="18"/>
        <v>159.25</v>
      </c>
      <c r="N293" s="241">
        <f t="shared" si="19"/>
        <v>49537.946742874483</v>
      </c>
      <c r="AA293" s="235"/>
      <c r="AF293" s="236"/>
    </row>
    <row r="294" spans="2:32" x14ac:dyDescent="0.25">
      <c r="B294" s="240">
        <v>17528.419999999998</v>
      </c>
      <c r="C294" s="188">
        <v>38</v>
      </c>
      <c r="D294" s="188">
        <v>1050</v>
      </c>
      <c r="E294" s="241">
        <v>304.09804424363466</v>
      </c>
      <c r="F294" s="188">
        <v>45</v>
      </c>
      <c r="G294" s="188" t="s">
        <v>369</v>
      </c>
      <c r="H294" s="242">
        <v>16817.827323029647</v>
      </c>
      <c r="J294" s="235"/>
      <c r="K294" s="188">
        <f t="shared" si="16"/>
        <v>155.37752015973064</v>
      </c>
      <c r="L294" s="188">
        <f t="shared" si="17"/>
        <v>1444</v>
      </c>
      <c r="M294" s="188">
        <f t="shared" si="18"/>
        <v>39.9</v>
      </c>
      <c r="N294" s="241">
        <f t="shared" si="19"/>
        <v>16817.827323029647</v>
      </c>
      <c r="AA294" s="235"/>
      <c r="AF294" s="236"/>
    </row>
    <row r="295" spans="2:32" x14ac:dyDescent="0.25">
      <c r="B295" s="240">
        <v>9047.4699999999993</v>
      </c>
      <c r="C295" s="188">
        <v>32</v>
      </c>
      <c r="D295" s="188">
        <v>1925</v>
      </c>
      <c r="E295" s="241">
        <v>170.98302806506075</v>
      </c>
      <c r="F295" s="188">
        <v>43</v>
      </c>
      <c r="G295" s="188" t="s">
        <v>369</v>
      </c>
      <c r="H295" s="242">
        <v>8118.736982246056</v>
      </c>
      <c r="J295" s="235"/>
      <c r="K295" s="188">
        <f t="shared" si="16"/>
        <v>484.11237616228954</v>
      </c>
      <c r="L295" s="188">
        <f t="shared" si="17"/>
        <v>1024</v>
      </c>
      <c r="M295" s="188">
        <f t="shared" si="18"/>
        <v>61.6</v>
      </c>
      <c r="N295" s="241">
        <f t="shared" si="19"/>
        <v>8118.736982246056</v>
      </c>
      <c r="AA295" s="235"/>
      <c r="AF295" s="236"/>
    </row>
    <row r="296" spans="2:32" x14ac:dyDescent="0.25">
      <c r="B296" s="240">
        <v>4539.07</v>
      </c>
      <c r="C296" s="188">
        <v>32</v>
      </c>
      <c r="D296" s="188">
        <v>1050</v>
      </c>
      <c r="E296" s="241">
        <v>84.785341320037801</v>
      </c>
      <c r="F296" s="188">
        <v>43</v>
      </c>
      <c r="G296" s="188" t="s">
        <v>369</v>
      </c>
      <c r="H296" s="242">
        <v>3490.6099194500975</v>
      </c>
      <c r="J296" s="235"/>
      <c r="K296" s="188">
        <f t="shared" si="16"/>
        <v>532.52129786885041</v>
      </c>
      <c r="L296" s="188">
        <f t="shared" si="17"/>
        <v>1024</v>
      </c>
      <c r="M296" s="188">
        <f t="shared" si="18"/>
        <v>33.6</v>
      </c>
      <c r="N296" s="241">
        <f t="shared" si="19"/>
        <v>3490.6099194500975</v>
      </c>
      <c r="AA296" s="235"/>
      <c r="AF296" s="236"/>
    </row>
    <row r="297" spans="2:32" x14ac:dyDescent="0.25">
      <c r="B297" s="240">
        <v>19232.91</v>
      </c>
      <c r="C297" s="188">
        <v>52</v>
      </c>
      <c r="D297" s="188">
        <v>1050</v>
      </c>
      <c r="E297" s="241">
        <v>690.52626075457408</v>
      </c>
      <c r="F297" s="188">
        <v>17</v>
      </c>
      <c r="G297" s="188" t="s">
        <v>369</v>
      </c>
      <c r="H297" s="242">
        <v>18333.225732707419</v>
      </c>
      <c r="J297" s="235"/>
      <c r="K297" s="188">
        <f t="shared" si="16"/>
        <v>25.849849621206836</v>
      </c>
      <c r="L297" s="188">
        <f t="shared" si="17"/>
        <v>2704</v>
      </c>
      <c r="M297" s="188">
        <f t="shared" si="18"/>
        <v>54.6</v>
      </c>
      <c r="N297" s="241">
        <f t="shared" si="19"/>
        <v>18333.225732707419</v>
      </c>
      <c r="AA297" s="235"/>
      <c r="AF297" s="236"/>
    </row>
    <row r="298" spans="2:32" x14ac:dyDescent="0.25">
      <c r="B298" s="240">
        <v>8729.8799999999992</v>
      </c>
      <c r="C298" s="188">
        <v>27</v>
      </c>
      <c r="D298" s="188">
        <v>2800</v>
      </c>
      <c r="E298" s="241">
        <v>200.04751754655592</v>
      </c>
      <c r="F298" s="188">
        <v>50</v>
      </c>
      <c r="G298" s="188" t="s">
        <v>369</v>
      </c>
      <c r="H298" s="242">
        <v>7534.9978568833803</v>
      </c>
      <c r="J298" s="235"/>
      <c r="K298" s="188">
        <f t="shared" si="16"/>
        <v>699.83372809122011</v>
      </c>
      <c r="L298" s="188">
        <f t="shared" si="17"/>
        <v>729</v>
      </c>
      <c r="M298" s="188">
        <f t="shared" si="18"/>
        <v>75.599999999999994</v>
      </c>
      <c r="N298" s="241">
        <f t="shared" si="19"/>
        <v>7534.9978568833803</v>
      </c>
      <c r="AA298" s="235"/>
      <c r="AF298" s="236"/>
    </row>
    <row r="299" spans="2:32" x14ac:dyDescent="0.25">
      <c r="B299" s="240">
        <v>16389.02</v>
      </c>
      <c r="C299" s="188">
        <v>32</v>
      </c>
      <c r="D299" s="188">
        <v>2800</v>
      </c>
      <c r="E299" s="241">
        <v>201.60958231176079</v>
      </c>
      <c r="F299" s="188">
        <v>43</v>
      </c>
      <c r="G299" s="188" t="s">
        <v>373</v>
      </c>
      <c r="H299" s="242">
        <v>15588.630867606253</v>
      </c>
      <c r="J299" s="235"/>
      <c r="K299" s="188">
        <f t="shared" si="16"/>
        <v>597.19383681782733</v>
      </c>
      <c r="L299" s="188">
        <f t="shared" si="17"/>
        <v>0</v>
      </c>
      <c r="M299" s="188">
        <f t="shared" si="18"/>
        <v>89.6</v>
      </c>
      <c r="N299" s="241">
        <f t="shared" si="19"/>
        <v>15588.630867606253</v>
      </c>
      <c r="AA299" s="235"/>
      <c r="AF299" s="236"/>
    </row>
    <row r="300" spans="2:32" x14ac:dyDescent="0.25">
      <c r="B300" s="240">
        <v>7428.65</v>
      </c>
      <c r="C300" s="188">
        <v>43</v>
      </c>
      <c r="D300" s="188">
        <v>1050</v>
      </c>
      <c r="E300" s="241">
        <v>183.23645473319311</v>
      </c>
      <c r="F300" s="188">
        <v>20</v>
      </c>
      <c r="G300" s="188" t="s">
        <v>369</v>
      </c>
      <c r="H300" s="242">
        <v>6676.2695308783732</v>
      </c>
      <c r="J300" s="235"/>
      <c r="K300" s="188">
        <f t="shared" si="16"/>
        <v>114.60601565653339</v>
      </c>
      <c r="L300" s="188">
        <f t="shared" si="17"/>
        <v>1849</v>
      </c>
      <c r="M300" s="188">
        <f t="shared" si="18"/>
        <v>45.15</v>
      </c>
      <c r="N300" s="241">
        <f t="shared" si="19"/>
        <v>6676.2695308783732</v>
      </c>
      <c r="AA300" s="235"/>
      <c r="AF300" s="236"/>
    </row>
    <row r="301" spans="2:32" x14ac:dyDescent="0.25">
      <c r="B301" s="240">
        <v>13299.92</v>
      </c>
      <c r="C301" s="188">
        <v>36</v>
      </c>
      <c r="D301" s="188">
        <v>1925</v>
      </c>
      <c r="E301" s="241">
        <v>248.70625584428447</v>
      </c>
      <c r="F301" s="188">
        <v>40</v>
      </c>
      <c r="G301" s="188" t="s">
        <v>369</v>
      </c>
      <c r="H301" s="242">
        <v>12440.317841729458</v>
      </c>
      <c r="J301" s="235"/>
      <c r="K301" s="188">
        <f t="shared" si="16"/>
        <v>309.60218406492305</v>
      </c>
      <c r="L301" s="188">
        <f t="shared" si="17"/>
        <v>1296</v>
      </c>
      <c r="M301" s="188">
        <f t="shared" si="18"/>
        <v>69.3</v>
      </c>
      <c r="N301" s="241">
        <f t="shared" si="19"/>
        <v>12440.317841729458</v>
      </c>
      <c r="AA301" s="235"/>
      <c r="AF301" s="236"/>
    </row>
    <row r="302" spans="2:32" x14ac:dyDescent="0.25">
      <c r="B302" s="240">
        <v>43155.54</v>
      </c>
      <c r="C302" s="188">
        <v>41</v>
      </c>
      <c r="D302" s="188">
        <v>2800</v>
      </c>
      <c r="E302" s="241">
        <v>709.21344303561261</v>
      </c>
      <c r="F302" s="188">
        <v>44</v>
      </c>
      <c r="G302" s="188" t="s">
        <v>369</v>
      </c>
      <c r="H302" s="242">
        <v>42297.798777424665</v>
      </c>
      <c r="J302" s="235"/>
      <c r="K302" s="188">
        <f t="shared" si="16"/>
        <v>173.71357129480356</v>
      </c>
      <c r="L302" s="188">
        <f t="shared" si="17"/>
        <v>1681</v>
      </c>
      <c r="M302" s="188">
        <f t="shared" si="18"/>
        <v>114.8</v>
      </c>
      <c r="N302" s="241">
        <f t="shared" si="19"/>
        <v>42297.798777424665</v>
      </c>
      <c r="AA302" s="235"/>
      <c r="AF302" s="236"/>
    </row>
    <row r="303" spans="2:32" x14ac:dyDescent="0.25">
      <c r="B303" s="240">
        <v>9314.93</v>
      </c>
      <c r="C303" s="188">
        <v>37</v>
      </c>
      <c r="D303" s="188">
        <v>1925</v>
      </c>
      <c r="E303" s="241">
        <v>296.17391382107195</v>
      </c>
      <c r="F303" s="188">
        <v>38</v>
      </c>
      <c r="G303" s="188" t="s">
        <v>369</v>
      </c>
      <c r="H303" s="242">
        <v>8497.1902918877022</v>
      </c>
      <c r="J303" s="235"/>
      <c r="K303" s="188">
        <f t="shared" si="16"/>
        <v>246.98326417833081</v>
      </c>
      <c r="L303" s="188">
        <f t="shared" si="17"/>
        <v>1369</v>
      </c>
      <c r="M303" s="188">
        <f t="shared" si="18"/>
        <v>71.224999999999994</v>
      </c>
      <c r="N303" s="241">
        <f t="shared" si="19"/>
        <v>8497.1902918877022</v>
      </c>
      <c r="AA303" s="235"/>
      <c r="AF303" s="236"/>
    </row>
    <row r="304" spans="2:32" x14ac:dyDescent="0.25">
      <c r="B304" s="240">
        <v>11640.51</v>
      </c>
      <c r="C304" s="188">
        <v>28</v>
      </c>
      <c r="D304" s="188">
        <v>3500</v>
      </c>
      <c r="E304" s="241">
        <v>253.96642994706934</v>
      </c>
      <c r="F304" s="188">
        <v>50</v>
      </c>
      <c r="G304" s="188" t="s">
        <v>369</v>
      </c>
      <c r="H304" s="242">
        <v>10442.664693817123</v>
      </c>
      <c r="J304" s="235"/>
      <c r="K304" s="188">
        <f t="shared" si="16"/>
        <v>689.06744893989651</v>
      </c>
      <c r="L304" s="188">
        <f t="shared" si="17"/>
        <v>784</v>
      </c>
      <c r="M304" s="188">
        <f t="shared" si="18"/>
        <v>98</v>
      </c>
      <c r="N304" s="241">
        <f t="shared" si="19"/>
        <v>10442.664693817123</v>
      </c>
      <c r="AA304" s="235"/>
      <c r="AF304" s="236"/>
    </row>
    <row r="305" spans="2:32" x14ac:dyDescent="0.25">
      <c r="B305" s="240">
        <v>14448.82</v>
      </c>
      <c r="C305" s="188">
        <v>33</v>
      </c>
      <c r="D305" s="188">
        <v>2800</v>
      </c>
      <c r="E305" s="241">
        <v>227.36938427720207</v>
      </c>
      <c r="F305" s="188">
        <v>27</v>
      </c>
      <c r="G305" s="188" t="s">
        <v>369</v>
      </c>
      <c r="H305" s="242">
        <v>13627.596971162633</v>
      </c>
      <c r="J305" s="235"/>
      <c r="K305" s="188">
        <f t="shared" si="16"/>
        <v>332.49859140151739</v>
      </c>
      <c r="L305" s="188">
        <f t="shared" si="17"/>
        <v>1089</v>
      </c>
      <c r="M305" s="188">
        <f t="shared" si="18"/>
        <v>92.4</v>
      </c>
      <c r="N305" s="241">
        <f t="shared" si="19"/>
        <v>13627.596971162633</v>
      </c>
      <c r="AA305" s="235"/>
      <c r="AF305" s="236"/>
    </row>
    <row r="306" spans="2:32" x14ac:dyDescent="0.25">
      <c r="B306" s="240">
        <v>10808.59</v>
      </c>
      <c r="C306" s="188">
        <v>39</v>
      </c>
      <c r="D306" s="188">
        <v>1050</v>
      </c>
      <c r="E306" s="241">
        <v>224.76255275028331</v>
      </c>
      <c r="F306" s="188">
        <v>36</v>
      </c>
      <c r="G306" s="188" t="s">
        <v>369</v>
      </c>
      <c r="H306" s="242">
        <v>10128.532973009524</v>
      </c>
      <c r="J306" s="235"/>
      <c r="K306" s="188">
        <f t="shared" si="16"/>
        <v>168.1774812461608</v>
      </c>
      <c r="L306" s="188">
        <f t="shared" si="17"/>
        <v>1521</v>
      </c>
      <c r="M306" s="188">
        <f t="shared" si="18"/>
        <v>40.950000000000003</v>
      </c>
      <c r="N306" s="241">
        <f t="shared" si="19"/>
        <v>10128.532973009524</v>
      </c>
      <c r="AA306" s="235"/>
      <c r="AF306" s="236"/>
    </row>
    <row r="307" spans="2:32" x14ac:dyDescent="0.25">
      <c r="B307" s="240">
        <v>5937.73</v>
      </c>
      <c r="C307" s="188">
        <v>26</v>
      </c>
      <c r="D307" s="188">
        <v>1225</v>
      </c>
      <c r="E307" s="241">
        <v>165.35514107780037</v>
      </c>
      <c r="F307" s="188">
        <v>50</v>
      </c>
      <c r="G307" s="188" t="s">
        <v>373</v>
      </c>
      <c r="H307" s="242">
        <v>5413.6284853646875</v>
      </c>
      <c r="J307" s="235"/>
      <c r="K307" s="188">
        <f t="shared" si="16"/>
        <v>370.41485133614071</v>
      </c>
      <c r="L307" s="188">
        <f t="shared" si="17"/>
        <v>0</v>
      </c>
      <c r="M307" s="188">
        <f t="shared" si="18"/>
        <v>31.85</v>
      </c>
      <c r="N307" s="241">
        <f t="shared" si="19"/>
        <v>5413.6284853646875</v>
      </c>
      <c r="AA307" s="235"/>
      <c r="AF307" s="236"/>
    </row>
    <row r="308" spans="2:32" x14ac:dyDescent="0.25">
      <c r="B308" s="240">
        <v>21034.25</v>
      </c>
      <c r="C308" s="188">
        <v>35</v>
      </c>
      <c r="D308" s="188">
        <v>5075</v>
      </c>
      <c r="E308" s="241">
        <v>430.91128079265644</v>
      </c>
      <c r="F308" s="188">
        <v>30</v>
      </c>
      <c r="G308" s="188" t="s">
        <v>369</v>
      </c>
      <c r="H308" s="242">
        <v>20147.659293486933</v>
      </c>
      <c r="J308" s="235"/>
      <c r="K308" s="188">
        <f t="shared" si="16"/>
        <v>353.32098922993578</v>
      </c>
      <c r="L308" s="188">
        <f t="shared" si="17"/>
        <v>1225</v>
      </c>
      <c r="M308" s="188">
        <f t="shared" si="18"/>
        <v>177.625</v>
      </c>
      <c r="N308" s="241">
        <f t="shared" si="19"/>
        <v>20147.659293486933</v>
      </c>
      <c r="AA308" s="235"/>
      <c r="AF308" s="236"/>
    </row>
    <row r="309" spans="2:32" x14ac:dyDescent="0.25">
      <c r="B309" s="240">
        <v>25590.76</v>
      </c>
      <c r="C309" s="188">
        <v>50</v>
      </c>
      <c r="D309" s="188">
        <v>1214.1741499999998</v>
      </c>
      <c r="E309" s="241">
        <v>656.18416455025488</v>
      </c>
      <c r="F309" s="188">
        <v>25</v>
      </c>
      <c r="G309" s="188" t="s">
        <v>369</v>
      </c>
      <c r="H309" s="242">
        <v>24684.197674638621</v>
      </c>
      <c r="J309" s="235"/>
      <c r="K309" s="188">
        <f t="shared" si="16"/>
        <v>46.25889405728757</v>
      </c>
      <c r="L309" s="188">
        <f t="shared" si="17"/>
        <v>2500</v>
      </c>
      <c r="M309" s="188">
        <f t="shared" si="18"/>
        <v>60.708707499999988</v>
      </c>
      <c r="N309" s="241">
        <f t="shared" si="19"/>
        <v>24684.197674638621</v>
      </c>
      <c r="AA309" s="235"/>
      <c r="AF309" s="236"/>
    </row>
    <row r="310" spans="2:32" x14ac:dyDescent="0.25">
      <c r="B310" s="240">
        <v>6031.88</v>
      </c>
      <c r="C310" s="188">
        <v>34</v>
      </c>
      <c r="D310" s="188">
        <v>1258.82645</v>
      </c>
      <c r="E310" s="241">
        <v>108.49267274318757</v>
      </c>
      <c r="F310" s="188">
        <v>40</v>
      </c>
      <c r="G310" s="188" t="s">
        <v>369</v>
      </c>
      <c r="H310" s="242">
        <v>5019.0486010169443</v>
      </c>
      <c r="J310" s="235"/>
      <c r="K310" s="188">
        <f t="shared" si="16"/>
        <v>464.11482662235136</v>
      </c>
      <c r="L310" s="188">
        <f t="shared" si="17"/>
        <v>1156</v>
      </c>
      <c r="M310" s="188">
        <f t="shared" si="18"/>
        <v>42.800099299999999</v>
      </c>
      <c r="N310" s="241">
        <f t="shared" si="19"/>
        <v>5019.0486010169443</v>
      </c>
      <c r="AA310" s="235"/>
      <c r="AF310" s="236"/>
    </row>
    <row r="311" spans="2:32" x14ac:dyDescent="0.25">
      <c r="B311" s="240">
        <v>5333.11</v>
      </c>
      <c r="C311" s="188">
        <v>30</v>
      </c>
      <c r="D311" s="188">
        <v>1050</v>
      </c>
      <c r="E311" s="241">
        <v>68.198116736385131</v>
      </c>
      <c r="F311" s="188">
        <v>50</v>
      </c>
      <c r="G311" s="188" t="s">
        <v>369</v>
      </c>
      <c r="H311" s="242">
        <v>4112.0726608282266</v>
      </c>
      <c r="J311" s="235"/>
      <c r="K311" s="188">
        <f t="shared" si="16"/>
        <v>769.81597897981464</v>
      </c>
      <c r="L311" s="188">
        <f t="shared" si="17"/>
        <v>900</v>
      </c>
      <c r="M311" s="188">
        <f t="shared" si="18"/>
        <v>31.5</v>
      </c>
      <c r="N311" s="241">
        <f t="shared" si="19"/>
        <v>4112.0726608282266</v>
      </c>
      <c r="AA311" s="235"/>
      <c r="AF311" s="236"/>
    </row>
    <row r="312" spans="2:32" x14ac:dyDescent="0.25">
      <c r="B312" s="240">
        <v>23700.1</v>
      </c>
      <c r="C312" s="188">
        <v>34</v>
      </c>
      <c r="D312" s="188">
        <v>2800</v>
      </c>
      <c r="E312" s="241">
        <v>429.24960085831162</v>
      </c>
      <c r="F312" s="188">
        <v>41</v>
      </c>
      <c r="G312" s="188" t="s">
        <v>369</v>
      </c>
      <c r="H312" s="242">
        <v>22947.733467715439</v>
      </c>
      <c r="J312" s="235"/>
      <c r="K312" s="188">
        <f t="shared" si="16"/>
        <v>267.44346359425884</v>
      </c>
      <c r="L312" s="188">
        <f t="shared" si="17"/>
        <v>1156</v>
      </c>
      <c r="M312" s="188">
        <f t="shared" si="18"/>
        <v>95.2</v>
      </c>
      <c r="N312" s="241">
        <f t="shared" si="19"/>
        <v>22947.733467715439</v>
      </c>
      <c r="AA312" s="235"/>
      <c r="AF312" s="236"/>
    </row>
    <row r="313" spans="2:32" x14ac:dyDescent="0.25">
      <c r="B313" s="240">
        <v>9414.86</v>
      </c>
      <c r="C313" s="188">
        <v>41</v>
      </c>
      <c r="D313" s="188">
        <v>1050</v>
      </c>
      <c r="E313" s="241">
        <v>148.52931252753768</v>
      </c>
      <c r="F313" s="188">
        <v>44</v>
      </c>
      <c r="G313" s="188" t="s">
        <v>369</v>
      </c>
      <c r="H313" s="242">
        <v>8475.5204988984297</v>
      </c>
      <c r="J313" s="235"/>
      <c r="K313" s="188">
        <f t="shared" si="16"/>
        <v>311.04971277258426</v>
      </c>
      <c r="L313" s="188">
        <f t="shared" si="17"/>
        <v>1681</v>
      </c>
      <c r="M313" s="188">
        <f t="shared" si="18"/>
        <v>43.05</v>
      </c>
      <c r="N313" s="241">
        <f t="shared" si="19"/>
        <v>8475.5204988984297</v>
      </c>
      <c r="AA313" s="235"/>
      <c r="AF313" s="236"/>
    </row>
    <row r="314" spans="2:32" x14ac:dyDescent="0.25">
      <c r="B314" s="240">
        <v>10565.81</v>
      </c>
      <c r="C314" s="188">
        <v>30</v>
      </c>
      <c r="D314" s="188">
        <v>2800</v>
      </c>
      <c r="E314" s="241">
        <v>206.70128722764187</v>
      </c>
      <c r="F314" s="188">
        <v>50</v>
      </c>
      <c r="G314" s="188" t="s">
        <v>369</v>
      </c>
      <c r="H314" s="242">
        <v>9371.1093101865772</v>
      </c>
      <c r="J314" s="235"/>
      <c r="K314" s="188">
        <f t="shared" si="16"/>
        <v>677.30589333881028</v>
      </c>
      <c r="L314" s="188">
        <f t="shared" si="17"/>
        <v>900</v>
      </c>
      <c r="M314" s="188">
        <f t="shared" si="18"/>
        <v>84</v>
      </c>
      <c r="N314" s="241">
        <f t="shared" si="19"/>
        <v>9371.1093101865772</v>
      </c>
      <c r="AA314" s="235"/>
      <c r="AF314" s="236"/>
    </row>
    <row r="315" spans="2:32" x14ac:dyDescent="0.25">
      <c r="B315" s="240">
        <v>16801.79</v>
      </c>
      <c r="C315" s="188">
        <v>26</v>
      </c>
      <c r="D315" s="188">
        <v>6300</v>
      </c>
      <c r="E315" s="241">
        <v>409.78627105052016</v>
      </c>
      <c r="F315" s="188">
        <v>49</v>
      </c>
      <c r="G315" s="188" t="s">
        <v>369</v>
      </c>
      <c r="H315" s="242">
        <v>15572.743632264315</v>
      </c>
      <c r="J315" s="235"/>
      <c r="K315" s="188">
        <f t="shared" si="16"/>
        <v>753.31952729558907</v>
      </c>
      <c r="L315" s="188">
        <f t="shared" si="17"/>
        <v>676</v>
      </c>
      <c r="M315" s="188">
        <f t="shared" si="18"/>
        <v>163.80000000000001</v>
      </c>
      <c r="N315" s="241">
        <f t="shared" si="19"/>
        <v>15572.743632264315</v>
      </c>
      <c r="AA315" s="235"/>
      <c r="AF315" s="236"/>
    </row>
    <row r="316" spans="2:32" x14ac:dyDescent="0.25">
      <c r="B316" s="240">
        <v>6171.92</v>
      </c>
      <c r="C316" s="188">
        <v>25</v>
      </c>
      <c r="D316" s="188">
        <v>2800</v>
      </c>
      <c r="E316" s="241">
        <v>225.37109162090218</v>
      </c>
      <c r="F316" s="188">
        <v>50</v>
      </c>
      <c r="G316" s="188" t="s">
        <v>369</v>
      </c>
      <c r="H316" s="242">
        <v>5121.1829993796655</v>
      </c>
      <c r="J316" s="235"/>
      <c r="K316" s="188">
        <f t="shared" si="16"/>
        <v>621.19768331022101</v>
      </c>
      <c r="L316" s="188">
        <f t="shared" si="17"/>
        <v>625</v>
      </c>
      <c r="M316" s="188">
        <f t="shared" si="18"/>
        <v>70</v>
      </c>
      <c r="N316" s="241">
        <f t="shared" si="19"/>
        <v>5121.1829993796655</v>
      </c>
      <c r="AA316" s="235"/>
      <c r="AF316" s="236"/>
    </row>
    <row r="317" spans="2:32" x14ac:dyDescent="0.25">
      <c r="B317" s="240">
        <v>6990.58</v>
      </c>
      <c r="C317" s="188">
        <v>34</v>
      </c>
      <c r="D317" s="188">
        <v>1400</v>
      </c>
      <c r="E317" s="241">
        <v>175.71504492360066</v>
      </c>
      <c r="F317" s="188">
        <v>50</v>
      </c>
      <c r="G317" s="188" t="s">
        <v>369</v>
      </c>
      <c r="H317" s="242">
        <v>6100.4684928851175</v>
      </c>
      <c r="J317" s="235"/>
      <c r="K317" s="188">
        <f t="shared" si="16"/>
        <v>398.37226249144106</v>
      </c>
      <c r="L317" s="188">
        <f t="shared" si="17"/>
        <v>1156</v>
      </c>
      <c r="M317" s="188">
        <f t="shared" si="18"/>
        <v>47.6</v>
      </c>
      <c r="N317" s="241">
        <f t="shared" si="19"/>
        <v>6100.4684928851175</v>
      </c>
      <c r="AA317" s="235"/>
      <c r="AF317" s="236"/>
    </row>
    <row r="318" spans="2:32" x14ac:dyDescent="0.25">
      <c r="B318" s="240">
        <v>35839.199999999997</v>
      </c>
      <c r="C318" s="188">
        <v>41</v>
      </c>
      <c r="D318" s="188">
        <v>3500</v>
      </c>
      <c r="E318" s="241">
        <v>389.45989403107575</v>
      </c>
      <c r="F318" s="188">
        <v>29</v>
      </c>
      <c r="G318" s="188" t="s">
        <v>369</v>
      </c>
      <c r="H318" s="242">
        <v>34914.140294251803</v>
      </c>
      <c r="J318" s="235"/>
      <c r="K318" s="188">
        <f t="shared" si="16"/>
        <v>260.61733584280472</v>
      </c>
      <c r="L318" s="188">
        <f t="shared" si="17"/>
        <v>1681</v>
      </c>
      <c r="M318" s="188">
        <f t="shared" si="18"/>
        <v>143.5</v>
      </c>
      <c r="N318" s="241">
        <f t="shared" si="19"/>
        <v>34914.140294251803</v>
      </c>
      <c r="AA318" s="235"/>
      <c r="AF318" s="236"/>
    </row>
    <row r="319" spans="2:32" x14ac:dyDescent="0.25">
      <c r="B319" s="240">
        <v>22091.24</v>
      </c>
      <c r="C319" s="188">
        <v>34</v>
      </c>
      <c r="D319" s="188">
        <v>4550</v>
      </c>
      <c r="E319" s="241">
        <v>401.26353646787265</v>
      </c>
      <c r="F319" s="188">
        <v>41</v>
      </c>
      <c r="G319" s="188" t="s">
        <v>373</v>
      </c>
      <c r="H319" s="242">
        <v>21374.220791891232</v>
      </c>
      <c r="J319" s="235"/>
      <c r="K319" s="188">
        <f t="shared" si="16"/>
        <v>464.90643441492023</v>
      </c>
      <c r="L319" s="188">
        <f t="shared" si="17"/>
        <v>0</v>
      </c>
      <c r="M319" s="188">
        <f t="shared" si="18"/>
        <v>154.69999999999999</v>
      </c>
      <c r="N319" s="241">
        <f t="shared" si="19"/>
        <v>21374.220791891232</v>
      </c>
      <c r="AA319" s="235"/>
      <c r="AF319" s="236"/>
    </row>
    <row r="320" spans="2:32" x14ac:dyDescent="0.25">
      <c r="B320" s="240">
        <v>4644.54</v>
      </c>
      <c r="C320" s="188">
        <v>22</v>
      </c>
      <c r="D320" s="188">
        <v>2800</v>
      </c>
      <c r="E320" s="241">
        <v>296.81061034521883</v>
      </c>
      <c r="F320" s="188">
        <v>50</v>
      </c>
      <c r="G320" s="188" t="s">
        <v>369</v>
      </c>
      <c r="H320" s="242">
        <v>3850.3645195384215</v>
      </c>
      <c r="J320" s="235"/>
      <c r="K320" s="188">
        <f t="shared" si="16"/>
        <v>471.68125100772761</v>
      </c>
      <c r="L320" s="188">
        <f t="shared" si="17"/>
        <v>484</v>
      </c>
      <c r="M320" s="188">
        <f t="shared" si="18"/>
        <v>61.6</v>
      </c>
      <c r="N320" s="241">
        <f t="shared" si="19"/>
        <v>3850.3645195384215</v>
      </c>
      <c r="AA320" s="235"/>
      <c r="AF320" s="236"/>
    </row>
    <row r="321" spans="2:32" x14ac:dyDescent="0.25">
      <c r="B321" s="240">
        <v>12702.27</v>
      </c>
      <c r="C321" s="188">
        <v>46</v>
      </c>
      <c r="D321" s="188">
        <v>1750</v>
      </c>
      <c r="E321" s="241">
        <v>613.71205070024132</v>
      </c>
      <c r="F321" s="188">
        <v>10</v>
      </c>
      <c r="G321" s="188" t="s">
        <v>373</v>
      </c>
      <c r="H321" s="242">
        <v>12538.192196541464</v>
      </c>
      <c r="J321" s="235"/>
      <c r="K321" s="188">
        <f t="shared" si="16"/>
        <v>28.515001424581151</v>
      </c>
      <c r="L321" s="188">
        <f t="shared" si="17"/>
        <v>0</v>
      </c>
      <c r="M321" s="188">
        <f t="shared" si="18"/>
        <v>80.5</v>
      </c>
      <c r="N321" s="241">
        <f t="shared" si="19"/>
        <v>12538.192196541464</v>
      </c>
      <c r="AA321" s="235"/>
      <c r="AF321" s="236"/>
    </row>
    <row r="322" spans="2:32" x14ac:dyDescent="0.25">
      <c r="B322" s="240">
        <v>10758.21</v>
      </c>
      <c r="C322" s="188">
        <v>30</v>
      </c>
      <c r="D322" s="188">
        <v>2800</v>
      </c>
      <c r="E322" s="241">
        <v>211.50809804364295</v>
      </c>
      <c r="F322" s="188">
        <v>50</v>
      </c>
      <c r="G322" s="188" t="s">
        <v>369</v>
      </c>
      <c r="H322" s="242">
        <v>9626.3075641976739</v>
      </c>
      <c r="J322" s="235"/>
      <c r="K322" s="188">
        <f t="shared" si="16"/>
        <v>661.9131905347291</v>
      </c>
      <c r="L322" s="188">
        <f t="shared" si="17"/>
        <v>900</v>
      </c>
      <c r="M322" s="188">
        <f t="shared" si="18"/>
        <v>84</v>
      </c>
      <c r="N322" s="241">
        <f t="shared" si="19"/>
        <v>9626.3075641976739</v>
      </c>
      <c r="AA322" s="235"/>
      <c r="AF322" s="236"/>
    </row>
    <row r="323" spans="2:32" x14ac:dyDescent="0.25">
      <c r="B323" s="240">
        <v>6602.49</v>
      </c>
      <c r="C323" s="188">
        <v>34</v>
      </c>
      <c r="D323" s="188">
        <v>1258.82645</v>
      </c>
      <c r="E323" s="241">
        <v>108.49267274318757</v>
      </c>
      <c r="F323" s="188">
        <v>50</v>
      </c>
      <c r="G323" s="188" t="s">
        <v>369</v>
      </c>
      <c r="H323" s="242">
        <v>5470.8670100794679</v>
      </c>
      <c r="J323" s="235"/>
      <c r="K323" s="188">
        <f t="shared" si="16"/>
        <v>580.14353327793913</v>
      </c>
      <c r="L323" s="188">
        <f t="shared" si="17"/>
        <v>1156</v>
      </c>
      <c r="M323" s="188">
        <f t="shared" si="18"/>
        <v>42.800099299999999</v>
      </c>
      <c r="N323" s="241">
        <f t="shared" si="19"/>
        <v>5470.8670100794679</v>
      </c>
      <c r="AA323" s="235"/>
      <c r="AF323" s="236"/>
    </row>
    <row r="324" spans="2:32" x14ac:dyDescent="0.25">
      <c r="B324" s="240">
        <v>9501.9599999999991</v>
      </c>
      <c r="C324" s="188">
        <v>38</v>
      </c>
      <c r="D324" s="188">
        <v>1414.7119</v>
      </c>
      <c r="E324" s="241">
        <v>177.19174731487885</v>
      </c>
      <c r="F324" s="188">
        <v>32</v>
      </c>
      <c r="G324" s="188" t="s">
        <v>369</v>
      </c>
      <c r="H324" s="242">
        <v>8651.6506842001054</v>
      </c>
      <c r="J324" s="235"/>
      <c r="K324" s="188">
        <f t="shared" si="16"/>
        <v>255.49034583169097</v>
      </c>
      <c r="L324" s="188">
        <f t="shared" si="17"/>
        <v>1444</v>
      </c>
      <c r="M324" s="188">
        <f t="shared" si="18"/>
        <v>53.759052199999999</v>
      </c>
      <c r="N324" s="241">
        <f t="shared" si="19"/>
        <v>8651.6506842001054</v>
      </c>
      <c r="AA324" s="235"/>
      <c r="AF324" s="236"/>
    </row>
    <row r="325" spans="2:32" x14ac:dyDescent="0.25">
      <c r="B325" s="240">
        <v>8445.44</v>
      </c>
      <c r="C325" s="188">
        <v>27</v>
      </c>
      <c r="D325" s="188">
        <v>2800</v>
      </c>
      <c r="E325" s="241">
        <v>195.50115411125998</v>
      </c>
      <c r="F325" s="188">
        <v>50</v>
      </c>
      <c r="G325" s="188" t="s">
        <v>369</v>
      </c>
      <c r="H325" s="242">
        <v>7324.3869319076257</v>
      </c>
      <c r="J325" s="235"/>
      <c r="K325" s="188">
        <f t="shared" si="16"/>
        <v>716.10830450814524</v>
      </c>
      <c r="L325" s="188">
        <f t="shared" si="17"/>
        <v>729</v>
      </c>
      <c r="M325" s="188">
        <f t="shared" si="18"/>
        <v>75.599999999999994</v>
      </c>
      <c r="N325" s="241">
        <f t="shared" si="19"/>
        <v>7324.3869319076257</v>
      </c>
      <c r="AA325" s="235"/>
      <c r="AF325" s="236"/>
    </row>
    <row r="326" spans="2:32" x14ac:dyDescent="0.25">
      <c r="B326" s="240">
        <v>14640.24</v>
      </c>
      <c r="C326" s="188">
        <v>35</v>
      </c>
      <c r="D326" s="188">
        <v>2800</v>
      </c>
      <c r="E326" s="241">
        <v>261.51737529676222</v>
      </c>
      <c r="F326" s="188">
        <v>40</v>
      </c>
      <c r="G326" s="188" t="s">
        <v>373</v>
      </c>
      <c r="H326" s="242">
        <v>14048.63416910826</v>
      </c>
      <c r="J326" s="235"/>
      <c r="K326" s="188">
        <f t="shared" si="16"/>
        <v>428.26982288616841</v>
      </c>
      <c r="L326" s="188">
        <f t="shared" si="17"/>
        <v>0</v>
      </c>
      <c r="M326" s="188">
        <f t="shared" si="18"/>
        <v>98</v>
      </c>
      <c r="N326" s="241">
        <f t="shared" si="19"/>
        <v>14048.63416910826</v>
      </c>
      <c r="AA326" s="235"/>
      <c r="AF326" s="236"/>
    </row>
    <row r="327" spans="2:32" x14ac:dyDescent="0.25">
      <c r="B327" s="240">
        <v>13471.24</v>
      </c>
      <c r="C327" s="188">
        <v>42</v>
      </c>
      <c r="D327" s="188">
        <v>1689.52</v>
      </c>
      <c r="E327" s="241">
        <v>262.33807652642997</v>
      </c>
      <c r="F327" s="188">
        <v>28</v>
      </c>
      <c r="G327" s="188" t="s">
        <v>373</v>
      </c>
      <c r="H327" s="242">
        <v>13153.848879522124</v>
      </c>
      <c r="J327" s="235"/>
      <c r="K327" s="188">
        <f t="shared" si="16"/>
        <v>180.32670143189819</v>
      </c>
      <c r="L327" s="188">
        <f t="shared" si="17"/>
        <v>0</v>
      </c>
      <c r="M327" s="188">
        <f t="shared" si="18"/>
        <v>70.95984</v>
      </c>
      <c r="N327" s="241">
        <f t="shared" si="19"/>
        <v>13153.848879522124</v>
      </c>
      <c r="AA327" s="235"/>
      <c r="AF327" s="236"/>
    </row>
    <row r="328" spans="2:32" x14ac:dyDescent="0.25">
      <c r="B328" s="240">
        <v>13828.46</v>
      </c>
      <c r="C328" s="188">
        <v>26</v>
      </c>
      <c r="D328" s="188">
        <v>4900</v>
      </c>
      <c r="E328" s="241">
        <v>338.56334776209906</v>
      </c>
      <c r="F328" s="188">
        <v>50</v>
      </c>
      <c r="G328" s="188" t="s">
        <v>369</v>
      </c>
      <c r="H328" s="242">
        <v>12622.200109139138</v>
      </c>
      <c r="J328" s="235"/>
      <c r="K328" s="188">
        <f t="shared" si="16"/>
        <v>723.64596350859586</v>
      </c>
      <c r="L328" s="188">
        <f t="shared" si="17"/>
        <v>676</v>
      </c>
      <c r="M328" s="188">
        <f t="shared" si="18"/>
        <v>127.4</v>
      </c>
      <c r="N328" s="241">
        <f t="shared" si="19"/>
        <v>12622.200109139138</v>
      </c>
      <c r="AA328" s="235"/>
      <c r="AF328" s="236"/>
    </row>
    <row r="329" spans="2:32" x14ac:dyDescent="0.25">
      <c r="B329" s="240">
        <v>27994.5</v>
      </c>
      <c r="C329" s="188">
        <v>39</v>
      </c>
      <c r="D329" s="188">
        <v>2800</v>
      </c>
      <c r="E329" s="241">
        <v>1067.2492899158842</v>
      </c>
      <c r="F329" s="188">
        <v>36</v>
      </c>
      <c r="G329" s="188" t="s">
        <v>369</v>
      </c>
      <c r="H329" s="242">
        <v>27363.298652639878</v>
      </c>
      <c r="J329" s="235"/>
      <c r="K329" s="188">
        <f t="shared" si="16"/>
        <v>94.4484113996877</v>
      </c>
      <c r="L329" s="188">
        <f t="shared" si="17"/>
        <v>1521</v>
      </c>
      <c r="M329" s="188">
        <f t="shared" si="18"/>
        <v>109.2</v>
      </c>
      <c r="N329" s="241">
        <f t="shared" si="19"/>
        <v>27363.298652639878</v>
      </c>
      <c r="AA329" s="235"/>
      <c r="AF329" s="236"/>
    </row>
    <row r="330" spans="2:32" x14ac:dyDescent="0.25">
      <c r="B330" s="240">
        <v>12044.62</v>
      </c>
      <c r="C330" s="188">
        <v>32</v>
      </c>
      <c r="D330" s="188">
        <v>2800</v>
      </c>
      <c r="E330" s="241">
        <v>226.09424352010078</v>
      </c>
      <c r="F330" s="188">
        <v>45</v>
      </c>
      <c r="G330" s="188" t="s">
        <v>369</v>
      </c>
      <c r="H330" s="242">
        <v>10969.172438837075</v>
      </c>
      <c r="J330" s="235"/>
      <c r="K330" s="188">
        <f t="shared" si="16"/>
        <v>557.28973032786678</v>
      </c>
      <c r="L330" s="188">
        <f t="shared" si="17"/>
        <v>1024</v>
      </c>
      <c r="M330" s="188">
        <f t="shared" si="18"/>
        <v>89.6</v>
      </c>
      <c r="N330" s="241">
        <f t="shared" si="19"/>
        <v>10969.172438837075</v>
      </c>
      <c r="AA330" s="235"/>
      <c r="AF330" s="236"/>
    </row>
    <row r="331" spans="2:32" x14ac:dyDescent="0.25">
      <c r="B331" s="240">
        <v>3276.73</v>
      </c>
      <c r="C331" s="188">
        <v>28</v>
      </c>
      <c r="D331" s="188">
        <v>1050</v>
      </c>
      <c r="E331" s="241">
        <v>84.06978294475563</v>
      </c>
      <c r="F331" s="188">
        <v>50</v>
      </c>
      <c r="G331" s="188" t="s">
        <v>369</v>
      </c>
      <c r="H331" s="242">
        <v>2211.1475864743147</v>
      </c>
      <c r="J331" s="235"/>
      <c r="K331" s="188">
        <f t="shared" si="16"/>
        <v>624.48121264329984</v>
      </c>
      <c r="L331" s="188">
        <f t="shared" si="17"/>
        <v>784</v>
      </c>
      <c r="M331" s="188">
        <f t="shared" si="18"/>
        <v>29.4</v>
      </c>
      <c r="N331" s="241">
        <f t="shared" si="19"/>
        <v>2211.1475864743147</v>
      </c>
      <c r="AA331" s="235"/>
      <c r="AF331" s="236"/>
    </row>
    <row r="332" spans="2:32" x14ac:dyDescent="0.25">
      <c r="B332" s="240">
        <v>4158.63</v>
      </c>
      <c r="C332" s="188">
        <v>34</v>
      </c>
      <c r="D332" s="188">
        <v>1050</v>
      </c>
      <c r="E332" s="241">
        <v>84.181525788936767</v>
      </c>
      <c r="F332" s="188">
        <v>31</v>
      </c>
      <c r="G332" s="188" t="s">
        <v>373</v>
      </c>
      <c r="H332" s="242">
        <v>3576.9246633282755</v>
      </c>
      <c r="J332" s="235"/>
      <c r="K332" s="188">
        <f t="shared" si="16"/>
        <v>386.66440997530316</v>
      </c>
      <c r="L332" s="188">
        <f t="shared" si="17"/>
        <v>0</v>
      </c>
      <c r="M332" s="188">
        <f t="shared" si="18"/>
        <v>35.700000000000003</v>
      </c>
      <c r="N332" s="241">
        <f t="shared" si="19"/>
        <v>3576.9246633282755</v>
      </c>
      <c r="AA332" s="235"/>
      <c r="AF332" s="236"/>
    </row>
    <row r="333" spans="2:32" x14ac:dyDescent="0.25">
      <c r="B333" s="240">
        <v>18010.8</v>
      </c>
      <c r="C333" s="188">
        <v>57</v>
      </c>
      <c r="D333" s="188">
        <v>1050</v>
      </c>
      <c r="E333" s="241">
        <v>695.10519270082193</v>
      </c>
      <c r="F333" s="188">
        <v>15</v>
      </c>
      <c r="G333" s="188" t="s">
        <v>369</v>
      </c>
      <c r="H333" s="242">
        <v>16973.987469426214</v>
      </c>
      <c r="J333" s="235"/>
      <c r="K333" s="188">
        <f t="shared" si="16"/>
        <v>22.658441003445226</v>
      </c>
      <c r="L333" s="188">
        <f t="shared" si="17"/>
        <v>3249</v>
      </c>
      <c r="M333" s="188">
        <f t="shared" si="18"/>
        <v>59.85</v>
      </c>
      <c r="N333" s="241">
        <f t="shared" si="19"/>
        <v>16973.987469426214</v>
      </c>
      <c r="AA333" s="235"/>
      <c r="AF333" s="236"/>
    </row>
    <row r="334" spans="2:32" x14ac:dyDescent="0.25">
      <c r="B334" s="240">
        <v>3173.29</v>
      </c>
      <c r="C334" s="188">
        <v>29</v>
      </c>
      <c r="D334" s="188">
        <v>1050</v>
      </c>
      <c r="E334" s="241">
        <v>187.47326537624323</v>
      </c>
      <c r="F334" s="188">
        <v>50</v>
      </c>
      <c r="G334" s="188" t="s">
        <v>369</v>
      </c>
      <c r="H334" s="242">
        <v>2551.1363490115855</v>
      </c>
      <c r="J334" s="235"/>
      <c r="K334" s="188">
        <f t="shared" si="16"/>
        <v>280.03992939812974</v>
      </c>
      <c r="L334" s="188">
        <f t="shared" si="17"/>
        <v>841</v>
      </c>
      <c r="M334" s="188">
        <f t="shared" si="18"/>
        <v>30.45</v>
      </c>
      <c r="N334" s="241">
        <f t="shared" si="19"/>
        <v>2551.1363490115855</v>
      </c>
      <c r="AA334" s="235"/>
      <c r="AF334" s="236"/>
    </row>
    <row r="335" spans="2:32" x14ac:dyDescent="0.25">
      <c r="B335" s="240">
        <v>26780.74</v>
      </c>
      <c r="C335" s="188">
        <v>40</v>
      </c>
      <c r="D335" s="188">
        <v>2800</v>
      </c>
      <c r="E335" s="241">
        <v>507.1927315771859</v>
      </c>
      <c r="F335" s="188">
        <v>30</v>
      </c>
      <c r="G335" s="188" t="s">
        <v>369</v>
      </c>
      <c r="H335" s="242">
        <v>26029.682928084323</v>
      </c>
      <c r="J335" s="235"/>
      <c r="K335" s="188">
        <f t="shared" si="16"/>
        <v>165.61751533542366</v>
      </c>
      <c r="L335" s="188">
        <f t="shared" si="17"/>
        <v>1600</v>
      </c>
      <c r="M335" s="188">
        <f t="shared" si="18"/>
        <v>112</v>
      </c>
      <c r="N335" s="241">
        <f t="shared" si="19"/>
        <v>26029.682928084323</v>
      </c>
      <c r="AA335" s="235"/>
      <c r="AF335" s="236"/>
    </row>
    <row r="336" spans="2:32" x14ac:dyDescent="0.25">
      <c r="B336" s="240">
        <v>8385.6200000000008</v>
      </c>
      <c r="C336" s="188">
        <v>28</v>
      </c>
      <c r="D336" s="188">
        <v>2800</v>
      </c>
      <c r="E336" s="241">
        <v>184.70351415651069</v>
      </c>
      <c r="F336" s="188">
        <v>47</v>
      </c>
      <c r="G336" s="188" t="s">
        <v>369</v>
      </c>
      <c r="H336" s="242">
        <v>7211.2576999587855</v>
      </c>
      <c r="J336" s="235"/>
      <c r="K336" s="188">
        <f t="shared" si="16"/>
        <v>712.49321162610465</v>
      </c>
      <c r="L336" s="188">
        <f t="shared" si="17"/>
        <v>784</v>
      </c>
      <c r="M336" s="188">
        <f t="shared" si="18"/>
        <v>78.400000000000006</v>
      </c>
      <c r="N336" s="241">
        <f t="shared" si="19"/>
        <v>7211.2576999587855</v>
      </c>
      <c r="AA336" s="235"/>
      <c r="AF336" s="236"/>
    </row>
    <row r="337" spans="2:32" x14ac:dyDescent="0.25">
      <c r="B337" s="240">
        <v>19402.900000000001</v>
      </c>
      <c r="C337" s="188">
        <v>43</v>
      </c>
      <c r="D337" s="188">
        <v>2803.0450000000001</v>
      </c>
      <c r="E337" s="241">
        <v>489.16193167390793</v>
      </c>
      <c r="F337" s="188">
        <v>20</v>
      </c>
      <c r="G337" s="188" t="s">
        <v>369</v>
      </c>
      <c r="H337" s="242">
        <v>18568.31688438731</v>
      </c>
      <c r="J337" s="235"/>
      <c r="K337" s="188">
        <f t="shared" si="16"/>
        <v>114.60601565653337</v>
      </c>
      <c r="L337" s="188">
        <f t="shared" si="17"/>
        <v>1849</v>
      </c>
      <c r="M337" s="188">
        <f t="shared" si="18"/>
        <v>120.530935</v>
      </c>
      <c r="N337" s="241">
        <f t="shared" si="19"/>
        <v>18568.31688438731</v>
      </c>
      <c r="AA337" s="235"/>
      <c r="AF337" s="236"/>
    </row>
    <row r="338" spans="2:32" x14ac:dyDescent="0.25">
      <c r="B338" s="240">
        <v>59543.45</v>
      </c>
      <c r="C338" s="188">
        <v>35</v>
      </c>
      <c r="D338" s="188">
        <v>11550</v>
      </c>
      <c r="E338" s="241">
        <v>969.90748556773633</v>
      </c>
      <c r="F338" s="188">
        <v>50</v>
      </c>
      <c r="G338" s="188" t="s">
        <v>369</v>
      </c>
      <c r="H338" s="242">
        <v>58252.807877954532</v>
      </c>
      <c r="J338" s="235"/>
      <c r="K338" s="188">
        <f t="shared" si="16"/>
        <v>595.41761311591461</v>
      </c>
      <c r="L338" s="188">
        <f t="shared" si="17"/>
        <v>1225</v>
      </c>
      <c r="M338" s="188">
        <f t="shared" si="18"/>
        <v>404.25</v>
      </c>
      <c r="N338" s="241">
        <f t="shared" si="19"/>
        <v>58252.807877954532</v>
      </c>
      <c r="AA338" s="235"/>
      <c r="AF338" s="236"/>
    </row>
    <row r="339" spans="2:32" x14ac:dyDescent="0.25">
      <c r="B339" s="240">
        <v>31727.15</v>
      </c>
      <c r="C339" s="188">
        <v>42</v>
      </c>
      <c r="D339" s="188">
        <v>3246.4879999999998</v>
      </c>
      <c r="E339" s="241">
        <v>504.09430926306686</v>
      </c>
      <c r="F339" s="188">
        <v>43</v>
      </c>
      <c r="G339" s="188" t="s">
        <v>369</v>
      </c>
      <c r="H339" s="242">
        <v>30743.860595203842</v>
      </c>
      <c r="J339" s="235"/>
      <c r="K339" s="188">
        <f t="shared" si="16"/>
        <v>276.93029148470077</v>
      </c>
      <c r="L339" s="188">
        <f t="shared" si="17"/>
        <v>1764</v>
      </c>
      <c r="M339" s="188">
        <f t="shared" si="18"/>
        <v>136.35249599999997</v>
      </c>
      <c r="N339" s="241">
        <f t="shared" si="19"/>
        <v>30743.860595203842</v>
      </c>
      <c r="AA339" s="235"/>
      <c r="AF339" s="236"/>
    </row>
    <row r="340" spans="2:32" x14ac:dyDescent="0.25">
      <c r="B340" s="240">
        <v>4347.34</v>
      </c>
      <c r="C340" s="188">
        <v>37</v>
      </c>
      <c r="D340" s="188">
        <v>1050</v>
      </c>
      <c r="E340" s="241">
        <v>101.23007958144417</v>
      </c>
      <c r="F340" s="188">
        <v>23</v>
      </c>
      <c r="G340" s="188" t="s">
        <v>373</v>
      </c>
      <c r="H340" s="242">
        <v>3979.1324436496238</v>
      </c>
      <c r="J340" s="235"/>
      <c r="K340" s="188">
        <f t="shared" si="16"/>
        <v>238.56545504906211</v>
      </c>
      <c r="L340" s="188">
        <f t="shared" si="17"/>
        <v>0</v>
      </c>
      <c r="M340" s="188">
        <f t="shared" si="18"/>
        <v>38.85</v>
      </c>
      <c r="N340" s="241">
        <f t="shared" si="19"/>
        <v>3979.1324436496238</v>
      </c>
      <c r="AA340" s="235"/>
      <c r="AF340" s="236"/>
    </row>
    <row r="341" spans="2:32" x14ac:dyDescent="0.25">
      <c r="B341" s="240">
        <v>5748.25</v>
      </c>
      <c r="C341" s="188">
        <v>36</v>
      </c>
      <c r="D341" s="188">
        <v>1050</v>
      </c>
      <c r="E341" s="241">
        <v>80.273941164263491</v>
      </c>
      <c r="F341" s="188">
        <v>25</v>
      </c>
      <c r="G341" s="188" t="s">
        <v>369</v>
      </c>
      <c r="H341" s="242">
        <v>4887.3238407602839</v>
      </c>
      <c r="J341" s="235"/>
      <c r="K341" s="188">
        <f t="shared" si="16"/>
        <v>327.00524752216882</v>
      </c>
      <c r="L341" s="188">
        <f t="shared" si="17"/>
        <v>1296</v>
      </c>
      <c r="M341" s="188">
        <f t="shared" si="18"/>
        <v>37.799999999999997</v>
      </c>
      <c r="N341" s="241">
        <f t="shared" si="19"/>
        <v>4887.3238407602839</v>
      </c>
      <c r="AA341" s="235"/>
      <c r="AF341" s="236"/>
    </row>
    <row r="342" spans="2:32" x14ac:dyDescent="0.25">
      <c r="B342" s="240">
        <v>15603.33</v>
      </c>
      <c r="C342" s="188">
        <v>30</v>
      </c>
      <c r="D342" s="188">
        <v>4079.04</v>
      </c>
      <c r="E342" s="241">
        <v>308.1249972299791</v>
      </c>
      <c r="F342" s="188">
        <v>50</v>
      </c>
      <c r="G342" s="188" t="s">
        <v>369</v>
      </c>
      <c r="H342" s="242">
        <v>14476.160508355639</v>
      </c>
      <c r="J342" s="235"/>
      <c r="K342" s="188">
        <f t="shared" si="16"/>
        <v>661.91319053472898</v>
      </c>
      <c r="L342" s="188">
        <f t="shared" si="17"/>
        <v>900</v>
      </c>
      <c r="M342" s="188">
        <f t="shared" si="18"/>
        <v>122.3712</v>
      </c>
      <c r="N342" s="241">
        <f t="shared" si="19"/>
        <v>14476.160508355639</v>
      </c>
      <c r="AA342" s="235"/>
      <c r="AF342" s="236"/>
    </row>
    <row r="343" spans="2:32" x14ac:dyDescent="0.25">
      <c r="B343" s="240">
        <v>31517.8</v>
      </c>
      <c r="C343" s="188">
        <v>35</v>
      </c>
      <c r="D343" s="188">
        <v>3718.4255499999999</v>
      </c>
      <c r="E343" s="241">
        <v>589.54214871160639</v>
      </c>
      <c r="F343" s="188">
        <v>40</v>
      </c>
      <c r="G343" s="188" t="s">
        <v>369</v>
      </c>
      <c r="H343" s="242">
        <v>30700.014516945612</v>
      </c>
      <c r="J343" s="235"/>
      <c r="K343" s="188">
        <f t="shared" si="16"/>
        <v>252.29243121132552</v>
      </c>
      <c r="L343" s="188">
        <f t="shared" si="17"/>
        <v>1225</v>
      </c>
      <c r="M343" s="188">
        <f t="shared" si="18"/>
        <v>130.14489424999999</v>
      </c>
      <c r="N343" s="241">
        <f t="shared" si="19"/>
        <v>30700.014516945612</v>
      </c>
      <c r="AA343" s="235"/>
      <c r="AF343" s="236"/>
    </row>
    <row r="344" spans="2:32" x14ac:dyDescent="0.25">
      <c r="B344" s="240">
        <v>3391.43</v>
      </c>
      <c r="C344" s="188">
        <v>23</v>
      </c>
      <c r="D344" s="188">
        <v>1050</v>
      </c>
      <c r="E344" s="241">
        <v>65.676274052298709</v>
      </c>
      <c r="F344" s="188">
        <v>50</v>
      </c>
      <c r="G344" s="188" t="s">
        <v>369</v>
      </c>
      <c r="H344" s="242">
        <v>2238.4437789725962</v>
      </c>
      <c r="J344" s="235"/>
      <c r="K344" s="188">
        <f t="shared" si="16"/>
        <v>799.37543287235962</v>
      </c>
      <c r="L344" s="188">
        <f t="shared" si="17"/>
        <v>529</v>
      </c>
      <c r="M344" s="188">
        <f t="shared" si="18"/>
        <v>24.15</v>
      </c>
      <c r="N344" s="241">
        <f t="shared" si="19"/>
        <v>2238.4437789725962</v>
      </c>
      <c r="AA344" s="235"/>
      <c r="AF344" s="236"/>
    </row>
    <row r="345" spans="2:32" x14ac:dyDescent="0.25">
      <c r="B345" s="240">
        <v>13881.62</v>
      </c>
      <c r="C345" s="188">
        <v>39</v>
      </c>
      <c r="D345" s="188">
        <v>2162.9527499999999</v>
      </c>
      <c r="E345" s="241">
        <v>241.4531233784268</v>
      </c>
      <c r="F345" s="188">
        <v>36</v>
      </c>
      <c r="G345" s="188" t="s">
        <v>369</v>
      </c>
      <c r="H345" s="242">
        <v>12976.277602527189</v>
      </c>
      <c r="J345" s="235"/>
      <c r="K345" s="188">
        <f t="shared" ref="K345:K408" si="20">D345*F345/E345</f>
        <v>322.490336469829</v>
      </c>
      <c r="L345" s="188">
        <f t="shared" ref="L345:L408" si="21">IF(G345="F",0,C345^2)</f>
        <v>1521</v>
      </c>
      <c r="M345" s="188">
        <f t="shared" ref="M345:M408" si="22">C345*D345/1000</f>
        <v>84.355157250000005</v>
      </c>
      <c r="N345" s="241">
        <f t="shared" ref="N345:N408" si="23">H345</f>
        <v>12976.277602527189</v>
      </c>
      <c r="AA345" s="235"/>
      <c r="AF345" s="236"/>
    </row>
    <row r="346" spans="2:32" x14ac:dyDescent="0.25">
      <c r="B346" s="240">
        <v>213716.94</v>
      </c>
      <c r="C346" s="188">
        <v>55</v>
      </c>
      <c r="D346" s="188">
        <v>6698.0129999999999</v>
      </c>
      <c r="E346" s="241">
        <v>5366.9899378201926</v>
      </c>
      <c r="F346" s="188">
        <v>30</v>
      </c>
      <c r="G346" s="188" t="s">
        <v>369</v>
      </c>
      <c r="H346" s="242">
        <v>212565.6642153938</v>
      </c>
      <c r="J346" s="235"/>
      <c r="K346" s="188">
        <f t="shared" si="20"/>
        <v>37.440053424361757</v>
      </c>
      <c r="L346" s="188">
        <f t="shared" si="21"/>
        <v>3025</v>
      </c>
      <c r="M346" s="188">
        <f t="shared" si="22"/>
        <v>368.39071499999994</v>
      </c>
      <c r="N346" s="241">
        <f t="shared" si="23"/>
        <v>212565.6642153938</v>
      </c>
      <c r="AA346" s="235"/>
      <c r="AF346" s="236"/>
    </row>
    <row r="347" spans="2:32" x14ac:dyDescent="0.25">
      <c r="B347" s="240">
        <v>10870.49</v>
      </c>
      <c r="C347" s="188">
        <v>36</v>
      </c>
      <c r="D347" s="188">
        <v>1925</v>
      </c>
      <c r="E347" s="241">
        <v>190.53720651037611</v>
      </c>
      <c r="F347" s="188">
        <v>39</v>
      </c>
      <c r="G347" s="188" t="s">
        <v>369</v>
      </c>
      <c r="H347" s="242">
        <v>9943.5961316783105</v>
      </c>
      <c r="J347" s="235"/>
      <c r="K347" s="188">
        <f t="shared" si="20"/>
        <v>394.0175327169585</v>
      </c>
      <c r="L347" s="188">
        <f t="shared" si="21"/>
        <v>1296</v>
      </c>
      <c r="M347" s="188">
        <f t="shared" si="22"/>
        <v>69.3</v>
      </c>
      <c r="N347" s="241">
        <f t="shared" si="23"/>
        <v>9943.5961316783105</v>
      </c>
      <c r="AA347" s="235"/>
      <c r="AF347" s="236"/>
    </row>
    <row r="348" spans="2:32" x14ac:dyDescent="0.25">
      <c r="B348" s="240">
        <v>46496.07</v>
      </c>
      <c r="C348" s="188">
        <v>55</v>
      </c>
      <c r="D348" s="188">
        <v>1627.6134</v>
      </c>
      <c r="E348" s="241">
        <v>730.21905877758525</v>
      </c>
      <c r="F348" s="188">
        <v>25</v>
      </c>
      <c r="G348" s="188" t="s">
        <v>369</v>
      </c>
      <c r="H348" s="242">
        <v>45462.129583814334</v>
      </c>
      <c r="J348" s="235"/>
      <c r="K348" s="188">
        <f t="shared" si="20"/>
        <v>55.72346340578563</v>
      </c>
      <c r="L348" s="188">
        <f t="shared" si="21"/>
        <v>3025</v>
      </c>
      <c r="M348" s="188">
        <f t="shared" si="22"/>
        <v>89.518736999999987</v>
      </c>
      <c r="N348" s="241">
        <f t="shared" si="23"/>
        <v>45462.129583814334</v>
      </c>
      <c r="AA348" s="235"/>
      <c r="AF348" s="236"/>
    </row>
    <row r="349" spans="2:32" x14ac:dyDescent="0.25">
      <c r="B349" s="240">
        <v>29043.26</v>
      </c>
      <c r="C349" s="188">
        <v>43</v>
      </c>
      <c r="D349" s="188">
        <v>2800</v>
      </c>
      <c r="E349" s="241">
        <v>477.52632839780597</v>
      </c>
      <c r="F349" s="188">
        <v>42</v>
      </c>
      <c r="G349" s="188" t="s">
        <v>369</v>
      </c>
      <c r="H349" s="242">
        <v>28095.737965245578</v>
      </c>
      <c r="J349" s="235"/>
      <c r="K349" s="188">
        <f t="shared" si="20"/>
        <v>246.26914372359519</v>
      </c>
      <c r="L349" s="188">
        <f t="shared" si="21"/>
        <v>1849</v>
      </c>
      <c r="M349" s="188">
        <f t="shared" si="22"/>
        <v>120.4</v>
      </c>
      <c r="N349" s="241">
        <f t="shared" si="23"/>
        <v>28095.737965245578</v>
      </c>
      <c r="AA349" s="235"/>
      <c r="AF349" s="236"/>
    </row>
    <row r="350" spans="2:32" x14ac:dyDescent="0.25">
      <c r="B350" s="240">
        <v>12062.48</v>
      </c>
      <c r="C350" s="188">
        <v>24</v>
      </c>
      <c r="D350" s="188">
        <v>4847.7936500000005</v>
      </c>
      <c r="E350" s="241">
        <v>327.90470808330463</v>
      </c>
      <c r="F350" s="188">
        <v>50</v>
      </c>
      <c r="G350" s="188" t="s">
        <v>369</v>
      </c>
      <c r="H350" s="242">
        <v>10892.124743721888</v>
      </c>
      <c r="J350" s="235"/>
      <c r="K350" s="188">
        <f t="shared" si="20"/>
        <v>739.20769212749644</v>
      </c>
      <c r="L350" s="188">
        <f t="shared" si="21"/>
        <v>576</v>
      </c>
      <c r="M350" s="188">
        <f t="shared" si="22"/>
        <v>116.34704760000002</v>
      </c>
      <c r="N350" s="241">
        <f t="shared" si="23"/>
        <v>10892.124743721888</v>
      </c>
      <c r="AA350" s="235"/>
      <c r="AF350" s="236"/>
    </row>
    <row r="351" spans="2:32" x14ac:dyDescent="0.25">
      <c r="B351" s="240">
        <v>19387.5</v>
      </c>
      <c r="C351" s="188">
        <v>43</v>
      </c>
      <c r="D351" s="188">
        <v>2800</v>
      </c>
      <c r="E351" s="241">
        <v>488.63054595518167</v>
      </c>
      <c r="F351" s="188">
        <v>20</v>
      </c>
      <c r="G351" s="188" t="s">
        <v>369</v>
      </c>
      <c r="H351" s="242">
        <v>18547.460007892911</v>
      </c>
      <c r="J351" s="235"/>
      <c r="K351" s="188">
        <f t="shared" si="20"/>
        <v>114.60601565653337</v>
      </c>
      <c r="L351" s="188">
        <f t="shared" si="21"/>
        <v>1849</v>
      </c>
      <c r="M351" s="188">
        <f t="shared" si="22"/>
        <v>120.4</v>
      </c>
      <c r="N351" s="241">
        <f t="shared" si="23"/>
        <v>18547.460007892911</v>
      </c>
      <c r="AA351" s="235"/>
      <c r="AF351" s="236"/>
    </row>
    <row r="352" spans="2:32" x14ac:dyDescent="0.25">
      <c r="B352" s="240">
        <v>2095.94</v>
      </c>
      <c r="C352" s="188">
        <v>23</v>
      </c>
      <c r="D352" s="188">
        <v>1050</v>
      </c>
      <c r="E352" s="241">
        <v>90.949318769537953</v>
      </c>
      <c r="F352" s="188">
        <v>50</v>
      </c>
      <c r="G352" s="188" t="s">
        <v>369</v>
      </c>
      <c r="H352" s="242">
        <v>1229.3703109662933</v>
      </c>
      <c r="J352" s="235"/>
      <c r="K352" s="188">
        <f t="shared" si="20"/>
        <v>577.24456554790652</v>
      </c>
      <c r="L352" s="188">
        <f t="shared" si="21"/>
        <v>529</v>
      </c>
      <c r="M352" s="188">
        <f t="shared" si="22"/>
        <v>24.15</v>
      </c>
      <c r="N352" s="241">
        <f t="shared" si="23"/>
        <v>1229.3703109662933</v>
      </c>
      <c r="AA352" s="235"/>
      <c r="AF352" s="236"/>
    </row>
    <row r="353" spans="2:32" x14ac:dyDescent="0.25">
      <c r="B353" s="240">
        <v>11682.03</v>
      </c>
      <c r="C353" s="188">
        <v>31</v>
      </c>
      <c r="D353" s="188">
        <v>2800</v>
      </c>
      <c r="E353" s="241">
        <v>217.75930356694442</v>
      </c>
      <c r="F353" s="188">
        <v>50</v>
      </c>
      <c r="G353" s="188" t="s">
        <v>369</v>
      </c>
      <c r="H353" s="242">
        <v>10492.171686914489</v>
      </c>
      <c r="J353" s="235"/>
      <c r="K353" s="188">
        <f t="shared" si="20"/>
        <v>642.91168141507512</v>
      </c>
      <c r="L353" s="188">
        <f t="shared" si="21"/>
        <v>961</v>
      </c>
      <c r="M353" s="188">
        <f t="shared" si="22"/>
        <v>86.8</v>
      </c>
      <c r="N353" s="241">
        <f t="shared" si="23"/>
        <v>10492.171686914489</v>
      </c>
      <c r="AA353" s="235"/>
      <c r="AF353" s="236"/>
    </row>
    <row r="354" spans="2:32" x14ac:dyDescent="0.25">
      <c r="B354" s="240">
        <v>10501.49</v>
      </c>
      <c r="C354" s="188">
        <v>30</v>
      </c>
      <c r="D354" s="188">
        <v>2800</v>
      </c>
      <c r="E354" s="241">
        <v>206.70128722764187</v>
      </c>
      <c r="F354" s="188">
        <v>50</v>
      </c>
      <c r="G354" s="188" t="s">
        <v>369</v>
      </c>
      <c r="H354" s="242">
        <v>9371.1093101865772</v>
      </c>
      <c r="J354" s="235"/>
      <c r="K354" s="188">
        <f t="shared" si="20"/>
        <v>677.30589333881028</v>
      </c>
      <c r="L354" s="188">
        <f t="shared" si="21"/>
        <v>900</v>
      </c>
      <c r="M354" s="188">
        <f t="shared" si="22"/>
        <v>84</v>
      </c>
      <c r="N354" s="241">
        <f t="shared" si="23"/>
        <v>9371.1093101865772</v>
      </c>
      <c r="AA354" s="235"/>
      <c r="AF354" s="236"/>
    </row>
    <row r="355" spans="2:32" x14ac:dyDescent="0.25">
      <c r="B355" s="240">
        <v>4695.09</v>
      </c>
      <c r="C355" s="188">
        <v>32</v>
      </c>
      <c r="D355" s="188">
        <v>1050</v>
      </c>
      <c r="E355" s="241">
        <v>82.858483639492576</v>
      </c>
      <c r="F355" s="188">
        <v>50</v>
      </c>
      <c r="G355" s="188" t="s">
        <v>369</v>
      </c>
      <c r="H355" s="242">
        <v>3565.0497587186619</v>
      </c>
      <c r="J355" s="235"/>
      <c r="K355" s="188">
        <f t="shared" si="20"/>
        <v>633.61043666236117</v>
      </c>
      <c r="L355" s="188">
        <f t="shared" si="21"/>
        <v>1024</v>
      </c>
      <c r="M355" s="188">
        <f t="shared" si="22"/>
        <v>33.6</v>
      </c>
      <c r="N355" s="241">
        <f t="shared" si="23"/>
        <v>3565.0497587186619</v>
      </c>
      <c r="AA355" s="235"/>
      <c r="AF355" s="236"/>
    </row>
    <row r="356" spans="2:32" x14ac:dyDescent="0.25">
      <c r="B356" s="240">
        <v>3753.39</v>
      </c>
      <c r="C356" s="188">
        <v>29</v>
      </c>
      <c r="D356" s="188">
        <v>1050</v>
      </c>
      <c r="E356" s="241">
        <v>75.603866282339126</v>
      </c>
      <c r="F356" s="188">
        <v>50</v>
      </c>
      <c r="G356" s="188" t="s">
        <v>369</v>
      </c>
      <c r="H356" s="242">
        <v>2596.0290973475076</v>
      </c>
      <c r="J356" s="235"/>
      <c r="K356" s="188">
        <f t="shared" si="20"/>
        <v>694.40893146841449</v>
      </c>
      <c r="L356" s="188">
        <f t="shared" si="21"/>
        <v>841</v>
      </c>
      <c r="M356" s="188">
        <f t="shared" si="22"/>
        <v>30.45</v>
      </c>
      <c r="N356" s="241">
        <f t="shared" si="23"/>
        <v>2596.0290973475076</v>
      </c>
      <c r="AA356" s="235"/>
      <c r="AF356" s="236"/>
    </row>
    <row r="357" spans="2:32" x14ac:dyDescent="0.25">
      <c r="B357" s="240">
        <v>427971.79</v>
      </c>
      <c r="C357" s="188">
        <v>48</v>
      </c>
      <c r="D357" s="188">
        <v>23800</v>
      </c>
      <c r="E357" s="241">
        <v>4273.4658118503503</v>
      </c>
      <c r="F357" s="188">
        <v>37</v>
      </c>
      <c r="G357" s="188" t="s">
        <v>369</v>
      </c>
      <c r="H357" s="242">
        <v>426449.98945220443</v>
      </c>
      <c r="J357" s="235"/>
      <c r="K357" s="188">
        <f t="shared" si="20"/>
        <v>206.0622545658585</v>
      </c>
      <c r="L357" s="188">
        <f t="shared" si="21"/>
        <v>2304</v>
      </c>
      <c r="M357" s="188">
        <f t="shared" si="22"/>
        <v>1142.4000000000001</v>
      </c>
      <c r="N357" s="241">
        <f t="shared" si="23"/>
        <v>426449.98945220443</v>
      </c>
      <c r="AA357" s="235"/>
      <c r="AF357" s="236"/>
    </row>
    <row r="358" spans="2:32" x14ac:dyDescent="0.25">
      <c r="B358" s="240">
        <v>3298.08</v>
      </c>
      <c r="C358" s="188">
        <v>27</v>
      </c>
      <c r="D358" s="188">
        <v>1050</v>
      </c>
      <c r="E358" s="241">
        <v>75.017819079958471</v>
      </c>
      <c r="F358" s="188">
        <v>48</v>
      </c>
      <c r="G358" s="188" t="s">
        <v>369</v>
      </c>
      <c r="H358" s="242">
        <v>2236.9880125965428</v>
      </c>
      <c r="J358" s="235"/>
      <c r="K358" s="188">
        <f t="shared" si="20"/>
        <v>671.84037896757127</v>
      </c>
      <c r="L358" s="188">
        <f t="shared" si="21"/>
        <v>729</v>
      </c>
      <c r="M358" s="188">
        <f t="shared" si="22"/>
        <v>28.35</v>
      </c>
      <c r="N358" s="241">
        <f t="shared" si="23"/>
        <v>2236.9880125965428</v>
      </c>
      <c r="AA358" s="235"/>
      <c r="AF358" s="236"/>
    </row>
    <row r="359" spans="2:32" x14ac:dyDescent="0.25">
      <c r="B359" s="240">
        <v>12201.01</v>
      </c>
      <c r="C359" s="188">
        <v>37</v>
      </c>
      <c r="D359" s="188">
        <v>2800</v>
      </c>
      <c r="E359" s="241">
        <v>290.19176599997093</v>
      </c>
      <c r="F359" s="188">
        <v>23</v>
      </c>
      <c r="G359" s="188" t="s">
        <v>369</v>
      </c>
      <c r="H359" s="242">
        <v>11425.287000351134</v>
      </c>
      <c r="J359" s="235"/>
      <c r="K359" s="188">
        <f t="shared" si="20"/>
        <v>221.92221677305088</v>
      </c>
      <c r="L359" s="188">
        <f t="shared" si="21"/>
        <v>1369</v>
      </c>
      <c r="M359" s="188">
        <f t="shared" si="22"/>
        <v>103.6</v>
      </c>
      <c r="N359" s="241">
        <f t="shared" si="23"/>
        <v>11425.287000351134</v>
      </c>
      <c r="AA359" s="235"/>
      <c r="AF359" s="236"/>
    </row>
    <row r="360" spans="2:32" x14ac:dyDescent="0.25">
      <c r="B360" s="240">
        <v>22539.98</v>
      </c>
      <c r="C360" s="188">
        <v>46</v>
      </c>
      <c r="D360" s="188">
        <v>1736.077</v>
      </c>
      <c r="E360" s="241">
        <v>405.91180955332845</v>
      </c>
      <c r="F360" s="188">
        <v>39</v>
      </c>
      <c r="G360" s="188" t="s">
        <v>369</v>
      </c>
      <c r="H360" s="242">
        <v>21659.688543246797</v>
      </c>
      <c r="J360" s="235"/>
      <c r="K360" s="188">
        <f t="shared" si="20"/>
        <v>166.80224966725115</v>
      </c>
      <c r="L360" s="188">
        <f t="shared" si="21"/>
        <v>2116</v>
      </c>
      <c r="M360" s="188">
        <f t="shared" si="22"/>
        <v>79.859542000000005</v>
      </c>
      <c r="N360" s="241">
        <f t="shared" si="23"/>
        <v>21659.688543246797</v>
      </c>
      <c r="AA360" s="235"/>
      <c r="AF360" s="236"/>
    </row>
    <row r="361" spans="2:32" x14ac:dyDescent="0.25">
      <c r="B361" s="240">
        <v>10066.91</v>
      </c>
      <c r="C361" s="188">
        <v>27</v>
      </c>
      <c r="D361" s="188">
        <v>2800</v>
      </c>
      <c r="E361" s="241">
        <v>229.35648234205658</v>
      </c>
      <c r="F361" s="188">
        <v>48</v>
      </c>
      <c r="G361" s="188" t="s">
        <v>369</v>
      </c>
      <c r="H361" s="242">
        <v>9029.7208806991584</v>
      </c>
      <c r="J361" s="235"/>
      <c r="K361" s="188">
        <f t="shared" si="20"/>
        <v>585.9873618028339</v>
      </c>
      <c r="L361" s="188">
        <f t="shared" si="21"/>
        <v>729</v>
      </c>
      <c r="M361" s="188">
        <f t="shared" si="22"/>
        <v>75.599999999999994</v>
      </c>
      <c r="N361" s="241">
        <f t="shared" si="23"/>
        <v>9029.7208806991584</v>
      </c>
      <c r="AA361" s="235"/>
      <c r="AF361" s="236"/>
    </row>
    <row r="362" spans="2:32" x14ac:dyDescent="0.25">
      <c r="B362" s="240">
        <v>2083.59</v>
      </c>
      <c r="C362" s="188">
        <v>26</v>
      </c>
      <c r="D362" s="188">
        <v>1050</v>
      </c>
      <c r="E362" s="241">
        <v>111.59679713795552</v>
      </c>
      <c r="F362" s="188">
        <v>50</v>
      </c>
      <c r="G362" s="188" t="s">
        <v>369</v>
      </c>
      <c r="H362" s="242">
        <v>1296.0334350499688</v>
      </c>
      <c r="J362" s="235"/>
      <c r="K362" s="188">
        <f t="shared" si="20"/>
        <v>470.44360901415217</v>
      </c>
      <c r="L362" s="188">
        <f t="shared" si="21"/>
        <v>676</v>
      </c>
      <c r="M362" s="188">
        <f t="shared" si="22"/>
        <v>27.3</v>
      </c>
      <c r="N362" s="241">
        <f t="shared" si="23"/>
        <v>1296.0334350499688</v>
      </c>
      <c r="AA362" s="235"/>
      <c r="AF362" s="236"/>
    </row>
    <row r="363" spans="2:32" x14ac:dyDescent="0.25">
      <c r="B363" s="240">
        <v>3241.41</v>
      </c>
      <c r="C363" s="188">
        <v>27</v>
      </c>
      <c r="D363" s="188">
        <v>1050</v>
      </c>
      <c r="E363" s="241">
        <v>73.312932791722503</v>
      </c>
      <c r="F363" s="188">
        <v>50</v>
      </c>
      <c r="G363" s="188" t="s">
        <v>369</v>
      </c>
      <c r="H363" s="242">
        <v>2118.9815537062741</v>
      </c>
      <c r="J363" s="235"/>
      <c r="K363" s="188">
        <f t="shared" si="20"/>
        <v>716.10830450814512</v>
      </c>
      <c r="L363" s="188">
        <f t="shared" si="21"/>
        <v>729</v>
      </c>
      <c r="M363" s="188">
        <f t="shared" si="22"/>
        <v>28.35</v>
      </c>
      <c r="N363" s="241">
        <f t="shared" si="23"/>
        <v>2118.9815537062741</v>
      </c>
      <c r="AA363" s="235"/>
      <c r="AF363" s="236"/>
    </row>
    <row r="364" spans="2:32" x14ac:dyDescent="0.25">
      <c r="B364" s="240">
        <v>5696.44</v>
      </c>
      <c r="C364" s="188">
        <v>28</v>
      </c>
      <c r="D364" s="188">
        <v>1750</v>
      </c>
      <c r="E364" s="241">
        <v>124.09734300598981</v>
      </c>
      <c r="F364" s="188">
        <v>50</v>
      </c>
      <c r="G364" s="188" t="s">
        <v>369</v>
      </c>
      <c r="H364" s="242">
        <v>4579.9647614186824</v>
      </c>
      <c r="J364" s="235"/>
      <c r="K364" s="188">
        <f t="shared" si="20"/>
        <v>705.09164725449955</v>
      </c>
      <c r="L364" s="188">
        <f t="shared" si="21"/>
        <v>784</v>
      </c>
      <c r="M364" s="188">
        <f t="shared" si="22"/>
        <v>49</v>
      </c>
      <c r="N364" s="241">
        <f t="shared" si="23"/>
        <v>4579.9647614186824</v>
      </c>
      <c r="AA364" s="235"/>
      <c r="AF364" s="236"/>
    </row>
    <row r="365" spans="2:32" x14ac:dyDescent="0.25">
      <c r="B365" s="240">
        <v>8088.06</v>
      </c>
      <c r="C365" s="188">
        <v>26</v>
      </c>
      <c r="D365" s="188">
        <v>2800</v>
      </c>
      <c r="E365" s="241">
        <v>193.46477014977091</v>
      </c>
      <c r="F365" s="188">
        <v>50</v>
      </c>
      <c r="G365" s="188" t="s">
        <v>373</v>
      </c>
      <c r="H365" s="242">
        <v>7110.5788339910059</v>
      </c>
      <c r="J365" s="235"/>
      <c r="K365" s="188">
        <f t="shared" si="20"/>
        <v>723.64596350859586</v>
      </c>
      <c r="L365" s="188">
        <f t="shared" si="21"/>
        <v>0</v>
      </c>
      <c r="M365" s="188">
        <f t="shared" si="22"/>
        <v>72.8</v>
      </c>
      <c r="N365" s="241">
        <f t="shared" si="23"/>
        <v>7110.5788339910059</v>
      </c>
      <c r="AA365" s="235"/>
      <c r="AF365" s="236"/>
    </row>
    <row r="366" spans="2:32" x14ac:dyDescent="0.25">
      <c r="B366" s="240">
        <v>41411.360000000001</v>
      </c>
      <c r="C366" s="188">
        <v>42</v>
      </c>
      <c r="D366" s="188">
        <v>2933.665</v>
      </c>
      <c r="E366" s="241">
        <v>360.22840397892458</v>
      </c>
      <c r="F366" s="188">
        <v>43</v>
      </c>
      <c r="G366" s="188" t="s">
        <v>369</v>
      </c>
      <c r="H366" s="242">
        <v>40369.609600488766</v>
      </c>
      <c r="J366" s="235"/>
      <c r="K366" s="188">
        <f t="shared" si="20"/>
        <v>350.18780753163583</v>
      </c>
      <c r="L366" s="188">
        <f t="shared" si="21"/>
        <v>1764</v>
      </c>
      <c r="M366" s="188">
        <f t="shared" si="22"/>
        <v>123.21392999999999</v>
      </c>
      <c r="N366" s="241">
        <f t="shared" si="23"/>
        <v>40369.609600488766</v>
      </c>
      <c r="AA366" s="235"/>
      <c r="AF366" s="236"/>
    </row>
    <row r="367" spans="2:32" x14ac:dyDescent="0.25">
      <c r="B367" s="240">
        <v>8885.83</v>
      </c>
      <c r="C367" s="188">
        <v>35</v>
      </c>
      <c r="D367" s="188">
        <v>2800</v>
      </c>
      <c r="E367" s="241">
        <v>315.07178526325157</v>
      </c>
      <c r="F367" s="188">
        <v>25</v>
      </c>
      <c r="G367" s="188" t="s">
        <v>369</v>
      </c>
      <c r="H367" s="242">
        <v>8131.6444525340112</v>
      </c>
      <c r="J367" s="235"/>
      <c r="K367" s="188">
        <f t="shared" si="20"/>
        <v>222.17159159939689</v>
      </c>
      <c r="L367" s="188">
        <f t="shared" si="21"/>
        <v>1225</v>
      </c>
      <c r="M367" s="188">
        <f t="shared" si="22"/>
        <v>98</v>
      </c>
      <c r="N367" s="241">
        <f t="shared" si="23"/>
        <v>8131.6444525340112</v>
      </c>
      <c r="AA367" s="235"/>
      <c r="AF367" s="236"/>
    </row>
    <row r="368" spans="2:32" x14ac:dyDescent="0.25">
      <c r="B368" s="240">
        <v>46691.37</v>
      </c>
      <c r="C368" s="188">
        <v>42</v>
      </c>
      <c r="D368" s="188">
        <v>2873.2676000000001</v>
      </c>
      <c r="E368" s="241">
        <v>780.70126887253093</v>
      </c>
      <c r="F368" s="188">
        <v>43</v>
      </c>
      <c r="G368" s="188" t="s">
        <v>373</v>
      </c>
      <c r="H368" s="242">
        <v>46424.991670747804</v>
      </c>
      <c r="J368" s="235"/>
      <c r="K368" s="188">
        <f t="shared" si="20"/>
        <v>158.25580375759927</v>
      </c>
      <c r="L368" s="188">
        <f t="shared" si="21"/>
        <v>0</v>
      </c>
      <c r="M368" s="188">
        <f t="shared" si="22"/>
        <v>120.67723920000002</v>
      </c>
      <c r="N368" s="241">
        <f t="shared" si="23"/>
        <v>46424.991670747804</v>
      </c>
      <c r="AA368" s="235"/>
      <c r="AF368" s="236"/>
    </row>
    <row r="369" spans="2:32" x14ac:dyDescent="0.25">
      <c r="B369" s="240">
        <v>11059.87</v>
      </c>
      <c r="C369" s="188">
        <v>33</v>
      </c>
      <c r="D369" s="188">
        <v>2800</v>
      </c>
      <c r="E369" s="241">
        <v>214.06541420014958</v>
      </c>
      <c r="F369" s="188">
        <v>37</v>
      </c>
      <c r="G369" s="188" t="s">
        <v>369</v>
      </c>
      <c r="H369" s="242">
        <v>10093.405704045299</v>
      </c>
      <c r="J369" s="235"/>
      <c r="K369" s="188">
        <f t="shared" si="20"/>
        <v>483.96421433653347</v>
      </c>
      <c r="L369" s="188">
        <f t="shared" si="21"/>
        <v>1089</v>
      </c>
      <c r="M369" s="188">
        <f t="shared" si="22"/>
        <v>92.4</v>
      </c>
      <c r="N369" s="241">
        <f t="shared" si="23"/>
        <v>10093.405704045299</v>
      </c>
      <c r="AA369" s="235"/>
      <c r="AF369" s="236"/>
    </row>
    <row r="370" spans="2:32" x14ac:dyDescent="0.25">
      <c r="B370" s="240">
        <v>16728.09</v>
      </c>
      <c r="C370" s="188">
        <v>29</v>
      </c>
      <c r="D370" s="188">
        <v>2800</v>
      </c>
      <c r="E370" s="241">
        <v>351.28058131323564</v>
      </c>
      <c r="F370" s="188">
        <v>50</v>
      </c>
      <c r="G370" s="188" t="s">
        <v>369</v>
      </c>
      <c r="H370" s="242">
        <v>15918.559276505284</v>
      </c>
      <c r="J370" s="235"/>
      <c r="K370" s="188">
        <f t="shared" si="20"/>
        <v>398.54181371660422</v>
      </c>
      <c r="L370" s="188">
        <f t="shared" si="21"/>
        <v>841</v>
      </c>
      <c r="M370" s="188">
        <f t="shared" si="22"/>
        <v>81.2</v>
      </c>
      <c r="N370" s="241">
        <f t="shared" si="23"/>
        <v>15918.559276505284</v>
      </c>
      <c r="AA370" s="235"/>
      <c r="AF370" s="236"/>
    </row>
    <row r="371" spans="2:32" x14ac:dyDescent="0.25">
      <c r="B371" s="240">
        <v>1037.1199999999999</v>
      </c>
      <c r="C371" s="188">
        <v>25</v>
      </c>
      <c r="D371" s="188">
        <v>175</v>
      </c>
      <c r="E371" s="241">
        <v>19.715374338383533</v>
      </c>
      <c r="F371" s="188">
        <v>40</v>
      </c>
      <c r="G371" s="188" t="s">
        <v>369</v>
      </c>
      <c r="H371" s="242">
        <v>395.75856744818077</v>
      </c>
      <c r="J371" s="235"/>
      <c r="K371" s="188">
        <f t="shared" si="20"/>
        <v>355.05285772696777</v>
      </c>
      <c r="L371" s="188">
        <f t="shared" si="21"/>
        <v>625</v>
      </c>
      <c r="M371" s="188">
        <f t="shared" si="22"/>
        <v>4.375</v>
      </c>
      <c r="N371" s="241">
        <f t="shared" si="23"/>
        <v>395.75856744818077</v>
      </c>
      <c r="AA371" s="235"/>
      <c r="AF371" s="236"/>
    </row>
    <row r="372" spans="2:32" x14ac:dyDescent="0.25">
      <c r="B372" s="240">
        <v>17176.330000000002</v>
      </c>
      <c r="C372" s="188">
        <v>35</v>
      </c>
      <c r="D372" s="188">
        <v>2275</v>
      </c>
      <c r="E372" s="241">
        <v>264.39989546220869</v>
      </c>
      <c r="F372" s="188">
        <v>50</v>
      </c>
      <c r="G372" s="188" t="s">
        <v>373</v>
      </c>
      <c r="H372" s="242">
        <v>16598.168286564389</v>
      </c>
      <c r="J372" s="235"/>
      <c r="K372" s="188">
        <f t="shared" si="20"/>
        <v>430.2195346981843</v>
      </c>
      <c r="L372" s="188">
        <f t="shared" si="21"/>
        <v>0</v>
      </c>
      <c r="M372" s="188">
        <f t="shared" si="22"/>
        <v>79.625</v>
      </c>
      <c r="N372" s="241">
        <f t="shared" si="23"/>
        <v>16598.168286564389</v>
      </c>
      <c r="AA372" s="235"/>
      <c r="AF372" s="236"/>
    </row>
    <row r="373" spans="2:32" x14ac:dyDescent="0.25">
      <c r="B373" s="240">
        <v>8885.2999999999993</v>
      </c>
      <c r="C373" s="188">
        <v>46</v>
      </c>
      <c r="D373" s="188">
        <v>1229.5734499999999</v>
      </c>
      <c r="E373" s="241">
        <v>431.20231056346893</v>
      </c>
      <c r="F373" s="188">
        <v>10</v>
      </c>
      <c r="G373" s="188" t="s">
        <v>369</v>
      </c>
      <c r="H373" s="242">
        <v>8177.1454521207834</v>
      </c>
      <c r="J373" s="235"/>
      <c r="K373" s="188">
        <f t="shared" si="20"/>
        <v>28.515001424581147</v>
      </c>
      <c r="L373" s="188">
        <f t="shared" si="21"/>
        <v>2116</v>
      </c>
      <c r="M373" s="188">
        <f t="shared" si="22"/>
        <v>56.560378699999994</v>
      </c>
      <c r="N373" s="241">
        <f t="shared" si="23"/>
        <v>8177.1454521207834</v>
      </c>
      <c r="AA373" s="235"/>
      <c r="AF373" s="236"/>
    </row>
    <row r="374" spans="2:32" x14ac:dyDescent="0.25">
      <c r="B374" s="240">
        <v>3892.86</v>
      </c>
      <c r="C374" s="188">
        <v>26</v>
      </c>
      <c r="D374" s="188">
        <v>1050</v>
      </c>
      <c r="E374" s="241">
        <v>65.356689171250224</v>
      </c>
      <c r="F374" s="188">
        <v>49</v>
      </c>
      <c r="G374" s="188" t="s">
        <v>369</v>
      </c>
      <c r="H374" s="242">
        <v>2672.5612248373145</v>
      </c>
      <c r="J374" s="235"/>
      <c r="K374" s="188">
        <f t="shared" si="20"/>
        <v>787.21857934370939</v>
      </c>
      <c r="L374" s="188">
        <f t="shared" si="21"/>
        <v>676</v>
      </c>
      <c r="M374" s="188">
        <f t="shared" si="22"/>
        <v>27.3</v>
      </c>
      <c r="N374" s="241">
        <f t="shared" si="23"/>
        <v>2672.5612248373145</v>
      </c>
      <c r="AA374" s="235"/>
      <c r="AF374" s="236"/>
    </row>
    <row r="375" spans="2:32" x14ac:dyDescent="0.25">
      <c r="B375" s="240">
        <v>15836.77</v>
      </c>
      <c r="C375" s="188">
        <v>37</v>
      </c>
      <c r="D375" s="188">
        <v>2800</v>
      </c>
      <c r="E375" s="241">
        <v>296.94002669542385</v>
      </c>
      <c r="F375" s="188">
        <v>33</v>
      </c>
      <c r="G375" s="188" t="s">
        <v>369</v>
      </c>
      <c r="H375" s="242">
        <v>14940.183306524921</v>
      </c>
      <c r="J375" s="235"/>
      <c r="K375" s="188">
        <f t="shared" si="20"/>
        <v>311.17394656523072</v>
      </c>
      <c r="L375" s="188">
        <f t="shared" si="21"/>
        <v>1369</v>
      </c>
      <c r="M375" s="188">
        <f t="shared" si="22"/>
        <v>103.6</v>
      </c>
      <c r="N375" s="241">
        <f t="shared" si="23"/>
        <v>14940.183306524921</v>
      </c>
      <c r="AA375" s="235"/>
      <c r="AF375" s="236"/>
    </row>
    <row r="376" spans="2:32" x14ac:dyDescent="0.25">
      <c r="B376" s="240">
        <v>20446.71</v>
      </c>
      <c r="C376" s="188">
        <v>41</v>
      </c>
      <c r="D376" s="188">
        <v>1925</v>
      </c>
      <c r="E376" s="241">
        <v>199.25961132868787</v>
      </c>
      <c r="F376" s="188">
        <v>34</v>
      </c>
      <c r="G376" s="188" t="s">
        <v>369</v>
      </c>
      <c r="H376" s="242">
        <v>19447.013223053284</v>
      </c>
      <c r="J376" s="235"/>
      <c r="K376" s="188">
        <f t="shared" si="20"/>
        <v>328.46596238731604</v>
      </c>
      <c r="L376" s="188">
        <f t="shared" si="21"/>
        <v>1681</v>
      </c>
      <c r="M376" s="188">
        <f t="shared" si="22"/>
        <v>78.924999999999997</v>
      </c>
      <c r="N376" s="241">
        <f t="shared" si="23"/>
        <v>19447.013223053284</v>
      </c>
      <c r="AA376" s="235"/>
      <c r="AF376" s="236"/>
    </row>
    <row r="377" spans="2:32" x14ac:dyDescent="0.25">
      <c r="B377" s="240">
        <v>12963.49</v>
      </c>
      <c r="C377" s="188">
        <v>35</v>
      </c>
      <c r="D377" s="188">
        <v>2840.5160000000001</v>
      </c>
      <c r="E377" s="241">
        <v>336.59729425518498</v>
      </c>
      <c r="F377" s="188">
        <v>40</v>
      </c>
      <c r="G377" s="188" t="s">
        <v>369</v>
      </c>
      <c r="H377" s="242">
        <v>12070.724788893207</v>
      </c>
      <c r="J377" s="235"/>
      <c r="K377" s="188">
        <f t="shared" si="20"/>
        <v>337.55660529422028</v>
      </c>
      <c r="L377" s="188">
        <f t="shared" si="21"/>
        <v>1225</v>
      </c>
      <c r="M377" s="188">
        <f t="shared" si="22"/>
        <v>99.418059999999997</v>
      </c>
      <c r="N377" s="241">
        <f t="shared" si="23"/>
        <v>12070.724788893207</v>
      </c>
      <c r="AA377" s="235"/>
      <c r="AF377" s="236"/>
    </row>
    <row r="378" spans="2:32" x14ac:dyDescent="0.25">
      <c r="B378" s="240">
        <v>69620.37</v>
      </c>
      <c r="C378" s="188">
        <v>52</v>
      </c>
      <c r="D378" s="188">
        <v>2625</v>
      </c>
      <c r="E378" s="241">
        <v>851.32994322309003</v>
      </c>
      <c r="F378" s="188">
        <v>33</v>
      </c>
      <c r="G378" s="188" t="s">
        <v>369</v>
      </c>
      <c r="H378" s="242">
        <v>68593.272838278179</v>
      </c>
      <c r="J378" s="235"/>
      <c r="K378" s="188">
        <f t="shared" si="20"/>
        <v>101.75255867547938</v>
      </c>
      <c r="L378" s="188">
        <f t="shared" si="21"/>
        <v>2704</v>
      </c>
      <c r="M378" s="188">
        <f t="shared" si="22"/>
        <v>136.5</v>
      </c>
      <c r="N378" s="241">
        <f t="shared" si="23"/>
        <v>68593.272838278179</v>
      </c>
      <c r="AA378" s="235"/>
      <c r="AF378" s="236"/>
    </row>
    <row r="379" spans="2:32" x14ac:dyDescent="0.25">
      <c r="B379" s="240">
        <v>9255.81</v>
      </c>
      <c r="C379" s="188">
        <v>37</v>
      </c>
      <c r="D379" s="188">
        <v>1417.1408999999999</v>
      </c>
      <c r="E379" s="241">
        <v>124.97617547931193</v>
      </c>
      <c r="F379" s="188">
        <v>25</v>
      </c>
      <c r="G379" s="188" t="s">
        <v>369</v>
      </c>
      <c r="H379" s="242">
        <v>8414.8125249442564</v>
      </c>
      <c r="J379" s="235"/>
      <c r="K379" s="188">
        <f t="shared" si="20"/>
        <v>283.48221062233335</v>
      </c>
      <c r="L379" s="188">
        <f t="shared" si="21"/>
        <v>1369</v>
      </c>
      <c r="M379" s="188">
        <f t="shared" si="22"/>
        <v>52.434213299999996</v>
      </c>
      <c r="N379" s="241">
        <f t="shared" si="23"/>
        <v>8414.8125249442564</v>
      </c>
      <c r="AA379" s="235"/>
      <c r="AF379" s="236"/>
    </row>
    <row r="380" spans="2:32" x14ac:dyDescent="0.25">
      <c r="B380" s="240">
        <v>8019.61</v>
      </c>
      <c r="C380" s="188">
        <v>32</v>
      </c>
      <c r="D380" s="188">
        <v>1925</v>
      </c>
      <c r="E380" s="241">
        <v>155.4397924200693</v>
      </c>
      <c r="F380" s="188">
        <v>40</v>
      </c>
      <c r="G380" s="188" t="s">
        <v>369</v>
      </c>
      <c r="H380" s="242">
        <v>7056.0018551182284</v>
      </c>
      <c r="J380" s="235"/>
      <c r="K380" s="188">
        <f t="shared" si="20"/>
        <v>495.36864918032597</v>
      </c>
      <c r="L380" s="188">
        <f t="shared" si="21"/>
        <v>1024</v>
      </c>
      <c r="M380" s="188">
        <f t="shared" si="22"/>
        <v>61.6</v>
      </c>
      <c r="N380" s="241">
        <f t="shared" si="23"/>
        <v>7056.0018551182284</v>
      </c>
      <c r="AA380" s="235"/>
      <c r="AF380" s="236"/>
    </row>
    <row r="381" spans="2:32" x14ac:dyDescent="0.25">
      <c r="B381" s="240">
        <v>18965.650000000001</v>
      </c>
      <c r="C381" s="188">
        <v>32</v>
      </c>
      <c r="D381" s="188">
        <v>2800</v>
      </c>
      <c r="E381" s="241">
        <v>221.76959800644397</v>
      </c>
      <c r="F381" s="188">
        <v>50</v>
      </c>
      <c r="G381" s="188" t="s">
        <v>369</v>
      </c>
      <c r="H381" s="242">
        <v>17790.896859798169</v>
      </c>
      <c r="J381" s="235"/>
      <c r="K381" s="188">
        <f t="shared" si="20"/>
        <v>631.28580859821921</v>
      </c>
      <c r="L381" s="188">
        <f t="shared" si="21"/>
        <v>1024</v>
      </c>
      <c r="M381" s="188">
        <f t="shared" si="22"/>
        <v>89.6</v>
      </c>
      <c r="N381" s="241">
        <f t="shared" si="23"/>
        <v>17790.896859798169</v>
      </c>
      <c r="AA381" s="235"/>
      <c r="AF381" s="236"/>
    </row>
    <row r="382" spans="2:32" x14ac:dyDescent="0.25">
      <c r="B382" s="240">
        <v>19307.669999999998</v>
      </c>
      <c r="C382" s="188">
        <v>38</v>
      </c>
      <c r="D382" s="188">
        <v>2889.4292</v>
      </c>
      <c r="E382" s="241">
        <v>321.52437288807357</v>
      </c>
      <c r="F382" s="188">
        <v>41</v>
      </c>
      <c r="G382" s="188" t="s">
        <v>373</v>
      </c>
      <c r="H382" s="242">
        <v>18770.856463641241</v>
      </c>
      <c r="J382" s="235"/>
      <c r="K382" s="188">
        <f t="shared" si="20"/>
        <v>368.45292982264715</v>
      </c>
      <c r="L382" s="188">
        <f t="shared" si="21"/>
        <v>0</v>
      </c>
      <c r="M382" s="188">
        <f t="shared" si="22"/>
        <v>109.79830960000001</v>
      </c>
      <c r="N382" s="241">
        <f t="shared" si="23"/>
        <v>18770.856463641241</v>
      </c>
      <c r="AA382" s="235"/>
      <c r="AF382" s="236"/>
    </row>
    <row r="383" spans="2:32" x14ac:dyDescent="0.25">
      <c r="B383" s="240">
        <v>30479.040000000001</v>
      </c>
      <c r="C383" s="188">
        <v>42</v>
      </c>
      <c r="D383" s="188">
        <v>2800</v>
      </c>
      <c r="E383" s="241">
        <v>771.97322859351129</v>
      </c>
      <c r="F383" s="188">
        <v>20</v>
      </c>
      <c r="G383" s="188" t="s">
        <v>369</v>
      </c>
      <c r="H383" s="242">
        <v>29722.814725286891</v>
      </c>
      <c r="J383" s="235"/>
      <c r="K383" s="188">
        <f t="shared" si="20"/>
        <v>72.54137569255947</v>
      </c>
      <c r="L383" s="188">
        <f t="shared" si="21"/>
        <v>1764</v>
      </c>
      <c r="M383" s="188">
        <f t="shared" si="22"/>
        <v>117.6</v>
      </c>
      <c r="N383" s="241">
        <f t="shared" si="23"/>
        <v>29722.814725286891</v>
      </c>
      <c r="AA383" s="235"/>
      <c r="AF383" s="236"/>
    </row>
    <row r="384" spans="2:32" x14ac:dyDescent="0.25">
      <c r="B384" s="240">
        <v>13722.78</v>
      </c>
      <c r="C384" s="188">
        <v>46</v>
      </c>
      <c r="D384" s="188">
        <v>1050</v>
      </c>
      <c r="E384" s="241">
        <v>245.50028600747254</v>
      </c>
      <c r="F384" s="188">
        <v>39</v>
      </c>
      <c r="G384" s="188" t="s">
        <v>369</v>
      </c>
      <c r="H384" s="242">
        <v>12797.881228218623</v>
      </c>
      <c r="J384" s="235"/>
      <c r="K384" s="188">
        <f t="shared" si="20"/>
        <v>166.80224966725115</v>
      </c>
      <c r="L384" s="188">
        <f t="shared" si="21"/>
        <v>2116</v>
      </c>
      <c r="M384" s="188">
        <f t="shared" si="22"/>
        <v>48.3</v>
      </c>
      <c r="N384" s="241">
        <f t="shared" si="23"/>
        <v>12797.881228218623</v>
      </c>
      <c r="AA384" s="235"/>
      <c r="AF384" s="236"/>
    </row>
    <row r="385" spans="2:32" x14ac:dyDescent="0.25">
      <c r="B385" s="240">
        <v>5884.25</v>
      </c>
      <c r="C385" s="188">
        <v>31</v>
      </c>
      <c r="D385" s="188">
        <v>1050</v>
      </c>
      <c r="E385" s="241">
        <v>76.189708484845994</v>
      </c>
      <c r="F385" s="188">
        <v>44</v>
      </c>
      <c r="G385" s="188" t="s">
        <v>369</v>
      </c>
      <c r="H385" s="242">
        <v>4850.2989320707002</v>
      </c>
      <c r="J385" s="235"/>
      <c r="K385" s="188">
        <f t="shared" si="20"/>
        <v>606.38110997877232</v>
      </c>
      <c r="L385" s="188">
        <f t="shared" si="21"/>
        <v>961</v>
      </c>
      <c r="M385" s="188">
        <f t="shared" si="22"/>
        <v>32.549999999999997</v>
      </c>
      <c r="N385" s="241">
        <f t="shared" si="23"/>
        <v>4850.2989320707002</v>
      </c>
      <c r="AA385" s="235"/>
      <c r="AF385" s="236"/>
    </row>
    <row r="386" spans="2:32" x14ac:dyDescent="0.25">
      <c r="B386" s="240">
        <v>27314.58</v>
      </c>
      <c r="C386" s="188">
        <v>35</v>
      </c>
      <c r="D386" s="188">
        <v>3316.6280000000002</v>
      </c>
      <c r="E386" s="241">
        <v>261.72280609022511</v>
      </c>
      <c r="F386" s="188">
        <v>50</v>
      </c>
      <c r="G386" s="188" t="s">
        <v>373</v>
      </c>
      <c r="H386" s="242">
        <v>26405.422964141355</v>
      </c>
      <c r="J386" s="235"/>
      <c r="K386" s="188">
        <f t="shared" si="20"/>
        <v>633.61463403702021</v>
      </c>
      <c r="L386" s="188">
        <f t="shared" si="21"/>
        <v>0</v>
      </c>
      <c r="M386" s="188">
        <f t="shared" si="22"/>
        <v>116.08198000000002</v>
      </c>
      <c r="N386" s="241">
        <f t="shared" si="23"/>
        <v>26405.422964141355</v>
      </c>
      <c r="AA386" s="235"/>
      <c r="AF386" s="236"/>
    </row>
    <row r="387" spans="2:32" x14ac:dyDescent="0.25">
      <c r="B387" s="240">
        <v>8774.59</v>
      </c>
      <c r="C387" s="188">
        <v>35</v>
      </c>
      <c r="D387" s="188">
        <v>1050</v>
      </c>
      <c r="E387" s="241">
        <v>154.85997868581006</v>
      </c>
      <c r="F387" s="188">
        <v>40</v>
      </c>
      <c r="G387" s="188" t="s">
        <v>369</v>
      </c>
      <c r="H387" s="242">
        <v>8047.9407248366897</v>
      </c>
      <c r="J387" s="235"/>
      <c r="K387" s="188">
        <f t="shared" si="20"/>
        <v>271.21274558104074</v>
      </c>
      <c r="L387" s="188">
        <f t="shared" si="21"/>
        <v>1225</v>
      </c>
      <c r="M387" s="188">
        <f t="shared" si="22"/>
        <v>36.75</v>
      </c>
      <c r="N387" s="241">
        <f t="shared" si="23"/>
        <v>8047.9407248366897</v>
      </c>
      <c r="AA387" s="235"/>
      <c r="AF387" s="236"/>
    </row>
    <row r="388" spans="2:32" x14ac:dyDescent="0.25">
      <c r="B388" s="240">
        <v>11483.51</v>
      </c>
      <c r="C388" s="188">
        <v>44</v>
      </c>
      <c r="D388" s="188">
        <v>1050</v>
      </c>
      <c r="E388" s="241">
        <v>198.1613113428115</v>
      </c>
      <c r="F388" s="188">
        <v>41</v>
      </c>
      <c r="G388" s="188" t="s">
        <v>369</v>
      </c>
      <c r="H388" s="242">
        <v>10525.162604233572</v>
      </c>
      <c r="J388" s="235"/>
      <c r="K388" s="188">
        <f t="shared" si="20"/>
        <v>217.24725027442489</v>
      </c>
      <c r="L388" s="188">
        <f t="shared" si="21"/>
        <v>1936</v>
      </c>
      <c r="M388" s="188">
        <f t="shared" si="22"/>
        <v>46.2</v>
      </c>
      <c r="N388" s="241">
        <f t="shared" si="23"/>
        <v>10525.162604233572</v>
      </c>
      <c r="AA388" s="235"/>
      <c r="AF388" s="236"/>
    </row>
    <row r="389" spans="2:32" x14ac:dyDescent="0.25">
      <c r="B389" s="240">
        <v>6607.09</v>
      </c>
      <c r="C389" s="188">
        <v>43</v>
      </c>
      <c r="D389" s="188">
        <v>1050</v>
      </c>
      <c r="E389" s="241">
        <v>179.0723731491772</v>
      </c>
      <c r="F389" s="188">
        <v>18</v>
      </c>
      <c r="G389" s="188" t="s">
        <v>369</v>
      </c>
      <c r="H389" s="242">
        <v>5846.4423006150746</v>
      </c>
      <c r="J389" s="235"/>
      <c r="K389" s="188">
        <f t="shared" si="20"/>
        <v>105.54391873868369</v>
      </c>
      <c r="L389" s="188">
        <f t="shared" si="21"/>
        <v>1849</v>
      </c>
      <c r="M389" s="188">
        <f t="shared" si="22"/>
        <v>45.15</v>
      </c>
      <c r="N389" s="241">
        <f t="shared" si="23"/>
        <v>5846.4423006150746</v>
      </c>
      <c r="AA389" s="235"/>
      <c r="AF389" s="236"/>
    </row>
    <row r="390" spans="2:32" x14ac:dyDescent="0.25">
      <c r="B390" s="240">
        <v>47429.69</v>
      </c>
      <c r="C390" s="188">
        <v>55</v>
      </c>
      <c r="D390" s="188">
        <v>2105.2328499999999</v>
      </c>
      <c r="E390" s="241">
        <v>1194.7485594081306</v>
      </c>
      <c r="F390" s="188">
        <v>30</v>
      </c>
      <c r="G390" s="188" t="s">
        <v>369</v>
      </c>
      <c r="H390" s="242">
        <v>46358.228643684059</v>
      </c>
      <c r="J390" s="235"/>
      <c r="K390" s="188">
        <f t="shared" si="20"/>
        <v>52.862156645987071</v>
      </c>
      <c r="L390" s="188">
        <f t="shared" si="21"/>
        <v>3025</v>
      </c>
      <c r="M390" s="188">
        <f t="shared" si="22"/>
        <v>115.78780674999999</v>
      </c>
      <c r="N390" s="241">
        <f t="shared" si="23"/>
        <v>46358.228643684059</v>
      </c>
      <c r="AA390" s="235"/>
      <c r="AF390" s="236"/>
    </row>
    <row r="391" spans="2:32" x14ac:dyDescent="0.25">
      <c r="B391" s="240">
        <v>4704.24</v>
      </c>
      <c r="C391" s="188">
        <v>32</v>
      </c>
      <c r="D391" s="188">
        <v>1050</v>
      </c>
      <c r="E391" s="241">
        <v>84.785341320037801</v>
      </c>
      <c r="F391" s="188">
        <v>48</v>
      </c>
      <c r="G391" s="188" t="s">
        <v>369</v>
      </c>
      <c r="H391" s="242">
        <v>3632.9535915031693</v>
      </c>
      <c r="J391" s="235"/>
      <c r="K391" s="188">
        <f t="shared" si="20"/>
        <v>594.4423790163911</v>
      </c>
      <c r="L391" s="188">
        <f t="shared" si="21"/>
        <v>1024</v>
      </c>
      <c r="M391" s="188">
        <f t="shared" si="22"/>
        <v>33.6</v>
      </c>
      <c r="N391" s="241">
        <f t="shared" si="23"/>
        <v>3632.9535915031693</v>
      </c>
      <c r="AA391" s="235"/>
      <c r="AF391" s="236"/>
    </row>
    <row r="392" spans="2:32" x14ac:dyDescent="0.25">
      <c r="B392" s="240">
        <v>6427.74</v>
      </c>
      <c r="C392" s="188">
        <v>36</v>
      </c>
      <c r="D392" s="188">
        <v>1050</v>
      </c>
      <c r="E392" s="241">
        <v>101.56747722425214</v>
      </c>
      <c r="F392" s="188">
        <v>49</v>
      </c>
      <c r="G392" s="188" t="s">
        <v>373</v>
      </c>
      <c r="H392" s="242">
        <v>5768.2542551345105</v>
      </c>
      <c r="J392" s="235"/>
      <c r="K392" s="188">
        <f t="shared" si="20"/>
        <v>506.55979065427488</v>
      </c>
      <c r="L392" s="188">
        <f t="shared" si="21"/>
        <v>0</v>
      </c>
      <c r="M392" s="188">
        <f t="shared" si="22"/>
        <v>37.799999999999997</v>
      </c>
      <c r="N392" s="241">
        <f t="shared" si="23"/>
        <v>5768.2542551345105</v>
      </c>
      <c r="AA392" s="235"/>
      <c r="AF392" s="236"/>
    </row>
    <row r="393" spans="2:32" x14ac:dyDescent="0.25">
      <c r="B393" s="240">
        <v>15198.1</v>
      </c>
      <c r="C393" s="188">
        <v>37</v>
      </c>
      <c r="D393" s="188">
        <v>2275</v>
      </c>
      <c r="E393" s="241">
        <v>235.7808098749764</v>
      </c>
      <c r="F393" s="188">
        <v>48</v>
      </c>
      <c r="G393" s="188" t="s">
        <v>369</v>
      </c>
      <c r="H393" s="242">
        <v>14101.858730354157</v>
      </c>
      <c r="J393" s="235"/>
      <c r="K393" s="188">
        <f t="shared" si="20"/>
        <v>463.1420176133235</v>
      </c>
      <c r="L393" s="188">
        <f t="shared" si="21"/>
        <v>1369</v>
      </c>
      <c r="M393" s="188">
        <f t="shared" si="22"/>
        <v>84.174999999999997</v>
      </c>
      <c r="N393" s="241">
        <f t="shared" si="23"/>
        <v>14101.858730354157</v>
      </c>
      <c r="AA393" s="235"/>
      <c r="AF393" s="236"/>
    </row>
    <row r="394" spans="2:32" x14ac:dyDescent="0.25">
      <c r="B394" s="240">
        <v>1765.82</v>
      </c>
      <c r="C394" s="188">
        <v>24</v>
      </c>
      <c r="D394" s="188">
        <v>1050</v>
      </c>
      <c r="E394" s="241">
        <v>111.45460482040652</v>
      </c>
      <c r="F394" s="188">
        <v>50</v>
      </c>
      <c r="G394" s="188" t="s">
        <v>369</v>
      </c>
      <c r="H394" s="242">
        <v>1009.8158346754781</v>
      </c>
      <c r="J394" s="235"/>
      <c r="K394" s="188">
        <f t="shared" si="20"/>
        <v>471.0437947772225</v>
      </c>
      <c r="L394" s="188">
        <f t="shared" si="21"/>
        <v>576</v>
      </c>
      <c r="M394" s="188">
        <f t="shared" si="22"/>
        <v>25.2</v>
      </c>
      <c r="N394" s="241">
        <f t="shared" si="23"/>
        <v>1009.8158346754781</v>
      </c>
      <c r="AA394" s="235"/>
      <c r="AF394" s="236"/>
    </row>
    <row r="395" spans="2:32" x14ac:dyDescent="0.25">
      <c r="B395" s="240">
        <v>21616.720000000001</v>
      </c>
      <c r="C395" s="188">
        <v>44</v>
      </c>
      <c r="D395" s="188">
        <v>2800</v>
      </c>
      <c r="E395" s="241">
        <v>667.21613940522036</v>
      </c>
      <c r="F395" s="188">
        <v>31</v>
      </c>
      <c r="G395" s="188" t="s">
        <v>369</v>
      </c>
      <c r="H395" s="242">
        <v>20758.119660484808</v>
      </c>
      <c r="J395" s="235"/>
      <c r="K395" s="188">
        <f t="shared" si="20"/>
        <v>130.0927763488703</v>
      </c>
      <c r="L395" s="188">
        <f t="shared" si="21"/>
        <v>1936</v>
      </c>
      <c r="M395" s="188">
        <f t="shared" si="22"/>
        <v>123.2</v>
      </c>
      <c r="N395" s="241">
        <f t="shared" si="23"/>
        <v>20758.119660484808</v>
      </c>
      <c r="AA395" s="235"/>
      <c r="AF395" s="236"/>
    </row>
    <row r="396" spans="2:32" x14ac:dyDescent="0.25">
      <c r="B396" s="240">
        <v>6285.56</v>
      </c>
      <c r="C396" s="188">
        <v>34</v>
      </c>
      <c r="D396" s="188">
        <v>1050</v>
      </c>
      <c r="E396" s="241">
        <v>101.85872051972511</v>
      </c>
      <c r="F396" s="188">
        <v>50</v>
      </c>
      <c r="G396" s="188" t="s">
        <v>369</v>
      </c>
      <c r="H396" s="242">
        <v>5233.1311033748934</v>
      </c>
      <c r="J396" s="235"/>
      <c r="K396" s="188">
        <f t="shared" si="20"/>
        <v>515.41978666257921</v>
      </c>
      <c r="L396" s="188">
        <f t="shared" si="21"/>
        <v>1156</v>
      </c>
      <c r="M396" s="188">
        <f t="shared" si="22"/>
        <v>35.700000000000003</v>
      </c>
      <c r="N396" s="241">
        <f t="shared" si="23"/>
        <v>5233.1311033748934</v>
      </c>
      <c r="AA396" s="235"/>
      <c r="AF396" s="236"/>
    </row>
    <row r="397" spans="2:32" x14ac:dyDescent="0.25">
      <c r="B397" s="240">
        <v>13227.84</v>
      </c>
      <c r="C397" s="188">
        <v>34</v>
      </c>
      <c r="D397" s="188">
        <v>3500</v>
      </c>
      <c r="E397" s="241">
        <v>399.91117450071613</v>
      </c>
      <c r="F397" s="188">
        <v>41</v>
      </c>
      <c r="G397" s="188" t="s">
        <v>373</v>
      </c>
      <c r="H397" s="242">
        <v>12729.28946017391</v>
      </c>
      <c r="J397" s="235"/>
      <c r="K397" s="188">
        <f t="shared" si="20"/>
        <v>358.82968306439017</v>
      </c>
      <c r="L397" s="188">
        <f t="shared" si="21"/>
        <v>0</v>
      </c>
      <c r="M397" s="188">
        <f t="shared" si="22"/>
        <v>119</v>
      </c>
      <c r="N397" s="241">
        <f t="shared" si="23"/>
        <v>12729.28946017391</v>
      </c>
      <c r="AA397" s="235"/>
      <c r="AF397" s="236"/>
    </row>
    <row r="398" spans="2:32" x14ac:dyDescent="0.25">
      <c r="B398" s="240">
        <v>13209.77</v>
      </c>
      <c r="C398" s="188">
        <v>33</v>
      </c>
      <c r="D398" s="188">
        <v>2800</v>
      </c>
      <c r="E398" s="241">
        <v>420.60468332076204</v>
      </c>
      <c r="F398" s="188">
        <v>20</v>
      </c>
      <c r="G398" s="188" t="s">
        <v>369</v>
      </c>
      <c r="H398" s="242">
        <v>12580.510621131682</v>
      </c>
      <c r="J398" s="235"/>
      <c r="K398" s="188">
        <f t="shared" si="20"/>
        <v>133.14164635036462</v>
      </c>
      <c r="L398" s="188">
        <f t="shared" si="21"/>
        <v>1089</v>
      </c>
      <c r="M398" s="188">
        <f t="shared" si="22"/>
        <v>92.4</v>
      </c>
      <c r="N398" s="241">
        <f t="shared" si="23"/>
        <v>12580.510621131682</v>
      </c>
      <c r="AA398" s="235"/>
      <c r="AF398" s="236"/>
    </row>
    <row r="399" spans="2:32" x14ac:dyDescent="0.25">
      <c r="B399" s="240">
        <v>10518.88</v>
      </c>
      <c r="C399" s="188">
        <v>30</v>
      </c>
      <c r="D399" s="188">
        <v>2800</v>
      </c>
      <c r="E399" s="241">
        <v>206.70128722764187</v>
      </c>
      <c r="F399" s="188">
        <v>50</v>
      </c>
      <c r="G399" s="188" t="s">
        <v>373</v>
      </c>
      <c r="H399" s="242">
        <v>9641.1093101865772</v>
      </c>
      <c r="J399" s="235"/>
      <c r="K399" s="188">
        <f t="shared" si="20"/>
        <v>677.30589333881028</v>
      </c>
      <c r="L399" s="188">
        <f t="shared" si="21"/>
        <v>0</v>
      </c>
      <c r="M399" s="188">
        <f t="shared" si="22"/>
        <v>84</v>
      </c>
      <c r="N399" s="241">
        <f t="shared" si="23"/>
        <v>9641.1093101865772</v>
      </c>
      <c r="AA399" s="235"/>
      <c r="AF399" s="236"/>
    </row>
    <row r="400" spans="2:32" x14ac:dyDescent="0.25">
      <c r="B400" s="240">
        <v>9486.02</v>
      </c>
      <c r="C400" s="188">
        <v>46</v>
      </c>
      <c r="D400" s="188">
        <v>1050</v>
      </c>
      <c r="E400" s="241">
        <v>245.50028600747254</v>
      </c>
      <c r="F400" s="188">
        <v>20</v>
      </c>
      <c r="G400" s="188" t="s">
        <v>369</v>
      </c>
      <c r="H400" s="242">
        <v>8649.1371706711489</v>
      </c>
      <c r="J400" s="235"/>
      <c r="K400" s="188">
        <f t="shared" si="20"/>
        <v>85.539615213974955</v>
      </c>
      <c r="L400" s="188">
        <f t="shared" si="21"/>
        <v>2116</v>
      </c>
      <c r="M400" s="188">
        <f t="shared" si="22"/>
        <v>48.3</v>
      </c>
      <c r="N400" s="241">
        <f t="shared" si="23"/>
        <v>8649.1371706711489</v>
      </c>
      <c r="AA400" s="235"/>
      <c r="AF400" s="236"/>
    </row>
    <row r="401" spans="2:32" x14ac:dyDescent="0.25">
      <c r="B401" s="240">
        <v>21987.34</v>
      </c>
      <c r="C401" s="188">
        <v>35</v>
      </c>
      <c r="D401" s="188">
        <v>4550</v>
      </c>
      <c r="E401" s="241">
        <v>386.33425174514025</v>
      </c>
      <c r="F401" s="188">
        <v>40</v>
      </c>
      <c r="G401" s="188" t="s">
        <v>373</v>
      </c>
      <c r="H401" s="242">
        <v>21318.296385292208</v>
      </c>
      <c r="J401" s="235"/>
      <c r="K401" s="188">
        <f t="shared" si="20"/>
        <v>471.09465230658105</v>
      </c>
      <c r="L401" s="188">
        <f t="shared" si="21"/>
        <v>0</v>
      </c>
      <c r="M401" s="188">
        <f t="shared" si="22"/>
        <v>159.25</v>
      </c>
      <c r="N401" s="241">
        <f t="shared" si="23"/>
        <v>21318.296385292208</v>
      </c>
      <c r="AA401" s="235"/>
      <c r="AF401" s="236"/>
    </row>
    <row r="402" spans="2:32" x14ac:dyDescent="0.25">
      <c r="B402" s="240">
        <v>12119.91</v>
      </c>
      <c r="C402" s="188">
        <v>28</v>
      </c>
      <c r="D402" s="188">
        <v>2800</v>
      </c>
      <c r="E402" s="241">
        <v>251.61206668946804</v>
      </c>
      <c r="F402" s="188">
        <v>50</v>
      </c>
      <c r="G402" s="188" t="s">
        <v>369</v>
      </c>
      <c r="H402" s="242">
        <v>11098.302034959985</v>
      </c>
      <c r="J402" s="235"/>
      <c r="K402" s="188">
        <f t="shared" si="20"/>
        <v>556.41210631119588</v>
      </c>
      <c r="L402" s="188">
        <f t="shared" si="21"/>
        <v>784</v>
      </c>
      <c r="M402" s="188">
        <f t="shared" si="22"/>
        <v>78.400000000000006</v>
      </c>
      <c r="N402" s="241">
        <f t="shared" si="23"/>
        <v>11098.302034959985</v>
      </c>
      <c r="AA402" s="235"/>
      <c r="AF402" s="236"/>
    </row>
    <row r="403" spans="2:32" x14ac:dyDescent="0.25">
      <c r="B403" s="240">
        <v>6624.09</v>
      </c>
      <c r="C403" s="188">
        <v>36</v>
      </c>
      <c r="D403" s="188">
        <v>1050</v>
      </c>
      <c r="E403" s="241">
        <v>103.92938536929607</v>
      </c>
      <c r="F403" s="188">
        <v>49</v>
      </c>
      <c r="G403" s="188" t="s">
        <v>373</v>
      </c>
      <c r="H403" s="242">
        <v>5923.7360975452857</v>
      </c>
      <c r="J403" s="235"/>
      <c r="K403" s="188">
        <f t="shared" si="20"/>
        <v>495.04766931105041</v>
      </c>
      <c r="L403" s="188">
        <f t="shared" si="21"/>
        <v>0</v>
      </c>
      <c r="M403" s="188">
        <f t="shared" si="22"/>
        <v>37.799999999999997</v>
      </c>
      <c r="N403" s="241">
        <f t="shared" si="23"/>
        <v>5923.7360975452857</v>
      </c>
      <c r="AA403" s="235"/>
      <c r="AF403" s="236"/>
    </row>
    <row r="404" spans="2:32" x14ac:dyDescent="0.25">
      <c r="B404" s="240">
        <v>14231.61</v>
      </c>
      <c r="C404" s="188">
        <v>31</v>
      </c>
      <c r="D404" s="188">
        <v>3500</v>
      </c>
      <c r="E404" s="241">
        <v>266.01303931421262</v>
      </c>
      <c r="F404" s="188">
        <v>50</v>
      </c>
      <c r="G404" s="188" t="s">
        <v>369</v>
      </c>
      <c r="H404" s="242">
        <v>13024.636415278015</v>
      </c>
      <c r="J404" s="235"/>
      <c r="K404" s="188">
        <f t="shared" si="20"/>
        <v>657.86248843723524</v>
      </c>
      <c r="L404" s="188">
        <f t="shared" si="21"/>
        <v>961</v>
      </c>
      <c r="M404" s="188">
        <f t="shared" si="22"/>
        <v>108.5</v>
      </c>
      <c r="N404" s="241">
        <f t="shared" si="23"/>
        <v>13024.636415278015</v>
      </c>
      <c r="AA404" s="235"/>
      <c r="AF404" s="236"/>
    </row>
    <row r="405" spans="2:32" x14ac:dyDescent="0.25">
      <c r="B405" s="240">
        <v>18444.580000000002</v>
      </c>
      <c r="C405" s="188">
        <v>56</v>
      </c>
      <c r="D405" s="188">
        <v>1050</v>
      </c>
      <c r="E405" s="241">
        <v>599.41274202203704</v>
      </c>
      <c r="F405" s="188">
        <v>19</v>
      </c>
      <c r="G405" s="188" t="s">
        <v>369</v>
      </c>
      <c r="H405" s="242">
        <v>17433.278411828553</v>
      </c>
      <c r="J405" s="235"/>
      <c r="K405" s="188">
        <f t="shared" si="20"/>
        <v>33.28257576357386</v>
      </c>
      <c r="L405" s="188">
        <f t="shared" si="21"/>
        <v>3136</v>
      </c>
      <c r="M405" s="188">
        <f t="shared" si="22"/>
        <v>58.8</v>
      </c>
      <c r="N405" s="241">
        <f t="shared" si="23"/>
        <v>17433.278411828553</v>
      </c>
      <c r="AA405" s="235"/>
      <c r="AF405" s="236"/>
    </row>
    <row r="406" spans="2:32" x14ac:dyDescent="0.25">
      <c r="B406" s="240">
        <v>3036.91</v>
      </c>
      <c r="C406" s="188">
        <v>25</v>
      </c>
      <c r="D406" s="188">
        <v>1050</v>
      </c>
      <c r="E406" s="241">
        <v>64.291113233361159</v>
      </c>
      <c r="F406" s="188">
        <v>35</v>
      </c>
      <c r="G406" s="188" t="s">
        <v>373</v>
      </c>
      <c r="H406" s="242">
        <v>2267.3188316443234</v>
      </c>
      <c r="J406" s="235"/>
      <c r="K406" s="188">
        <f t="shared" si="20"/>
        <v>571.61866005658362</v>
      </c>
      <c r="L406" s="188">
        <f t="shared" si="21"/>
        <v>0</v>
      </c>
      <c r="M406" s="188">
        <f t="shared" si="22"/>
        <v>26.25</v>
      </c>
      <c r="N406" s="241">
        <f t="shared" si="23"/>
        <v>2267.3188316443234</v>
      </c>
      <c r="AA406" s="235"/>
      <c r="AF406" s="236"/>
    </row>
    <row r="407" spans="2:32" x14ac:dyDescent="0.25">
      <c r="B407" s="240">
        <v>26881.48</v>
      </c>
      <c r="C407" s="188">
        <v>38</v>
      </c>
      <c r="D407" s="188">
        <v>2800</v>
      </c>
      <c r="E407" s="241">
        <v>237.7417843897633</v>
      </c>
      <c r="F407" s="188">
        <v>47</v>
      </c>
      <c r="G407" s="188" t="s">
        <v>373</v>
      </c>
      <c r="H407" s="242">
        <v>26134.175855429268</v>
      </c>
      <c r="J407" s="235"/>
      <c r="K407" s="188">
        <f t="shared" si="20"/>
        <v>553.54173578612392</v>
      </c>
      <c r="L407" s="188">
        <f t="shared" si="21"/>
        <v>0</v>
      </c>
      <c r="M407" s="188">
        <f t="shared" si="22"/>
        <v>106.4</v>
      </c>
      <c r="N407" s="241">
        <f t="shared" si="23"/>
        <v>26134.175855429268</v>
      </c>
      <c r="AA407" s="235"/>
      <c r="AF407" s="236"/>
    </row>
    <row r="408" spans="2:32" x14ac:dyDescent="0.25">
      <c r="B408" s="240">
        <v>3225.5</v>
      </c>
      <c r="C408" s="188">
        <v>29</v>
      </c>
      <c r="D408" s="188">
        <v>1050</v>
      </c>
      <c r="E408" s="241">
        <v>70.329368748968903</v>
      </c>
      <c r="F408" s="188">
        <v>41</v>
      </c>
      <c r="G408" s="188" t="s">
        <v>369</v>
      </c>
      <c r="H408" s="242">
        <v>2161.9970850206546</v>
      </c>
      <c r="J408" s="235"/>
      <c r="K408" s="188">
        <f t="shared" si="20"/>
        <v>612.11981233133361</v>
      </c>
      <c r="L408" s="188">
        <f t="shared" si="21"/>
        <v>841</v>
      </c>
      <c r="M408" s="188">
        <f t="shared" si="22"/>
        <v>30.45</v>
      </c>
      <c r="N408" s="241">
        <f t="shared" si="23"/>
        <v>2161.9970850206546</v>
      </c>
      <c r="AA408" s="235"/>
      <c r="AF408" s="236"/>
    </row>
    <row r="409" spans="2:32" x14ac:dyDescent="0.25">
      <c r="B409" s="240">
        <v>35076.870000000003</v>
      </c>
      <c r="C409" s="188">
        <v>38</v>
      </c>
      <c r="D409" s="188">
        <v>3675</v>
      </c>
      <c r="E409" s="241">
        <v>726.09962103121529</v>
      </c>
      <c r="F409" s="188">
        <v>27</v>
      </c>
      <c r="G409" s="188" t="s">
        <v>373</v>
      </c>
      <c r="H409" s="242">
        <v>34773.910813160895</v>
      </c>
      <c r="J409" s="235"/>
      <c r="K409" s="188">
        <f t="shared" ref="K409:K472" si="24">D409*F409/E409</f>
        <v>136.65480207671706</v>
      </c>
      <c r="L409" s="188">
        <f t="shared" ref="L409:L472" si="25">IF(G409="F",0,C409^2)</f>
        <v>0</v>
      </c>
      <c r="M409" s="188">
        <f t="shared" ref="M409:M472" si="26">C409*D409/1000</f>
        <v>139.65</v>
      </c>
      <c r="N409" s="241">
        <f t="shared" ref="N409:N472" si="27">H409</f>
        <v>34773.910813160895</v>
      </c>
      <c r="AA409" s="235"/>
      <c r="AF409" s="236"/>
    </row>
    <row r="410" spans="2:32" x14ac:dyDescent="0.25">
      <c r="B410" s="240">
        <v>2613.9699999999998</v>
      </c>
      <c r="C410" s="188">
        <v>23</v>
      </c>
      <c r="D410" s="188">
        <v>1050</v>
      </c>
      <c r="E410" s="241">
        <v>70.25833968385443</v>
      </c>
      <c r="F410" s="188">
        <v>50</v>
      </c>
      <c r="G410" s="188" t="s">
        <v>369</v>
      </c>
      <c r="H410" s="242">
        <v>1483.6257627232301</v>
      </c>
      <c r="J410" s="235"/>
      <c r="K410" s="188">
        <f t="shared" si="24"/>
        <v>747.24225246764058</v>
      </c>
      <c r="L410" s="188">
        <f t="shared" si="25"/>
        <v>529</v>
      </c>
      <c r="M410" s="188">
        <f t="shared" si="26"/>
        <v>24.15</v>
      </c>
      <c r="N410" s="241">
        <f t="shared" si="27"/>
        <v>1483.6257627232301</v>
      </c>
      <c r="AA410" s="235"/>
      <c r="AF410" s="236"/>
    </row>
    <row r="411" spans="2:32" x14ac:dyDescent="0.25">
      <c r="B411" s="240">
        <v>2545.54</v>
      </c>
      <c r="C411" s="188">
        <v>27</v>
      </c>
      <c r="D411" s="188">
        <v>1050</v>
      </c>
      <c r="E411" s="241">
        <v>288.24357637228138</v>
      </c>
      <c r="F411" s="188">
        <v>50</v>
      </c>
      <c r="G411" s="188" t="s">
        <v>369</v>
      </c>
      <c r="H411" s="242">
        <v>2013.4687793502358</v>
      </c>
      <c r="J411" s="235"/>
      <c r="K411" s="188">
        <f t="shared" si="24"/>
        <v>182.13762353612194</v>
      </c>
      <c r="L411" s="188">
        <f t="shared" si="25"/>
        <v>729</v>
      </c>
      <c r="M411" s="188">
        <f t="shared" si="26"/>
        <v>28.35</v>
      </c>
      <c r="N411" s="241">
        <f t="shared" si="27"/>
        <v>2013.4687793502358</v>
      </c>
      <c r="AA411" s="235"/>
      <c r="AF411" s="236"/>
    </row>
    <row r="412" spans="2:32" x14ac:dyDescent="0.25">
      <c r="B412" s="240">
        <v>24858.2</v>
      </c>
      <c r="C412" s="188">
        <v>32</v>
      </c>
      <c r="D412" s="188">
        <v>4550</v>
      </c>
      <c r="E412" s="241">
        <v>623.77366388742848</v>
      </c>
      <c r="F412" s="188">
        <v>28</v>
      </c>
      <c r="G412" s="188" t="s">
        <v>369</v>
      </c>
      <c r="H412" s="242">
        <v>24175.285030393414</v>
      </c>
      <c r="J412" s="235"/>
      <c r="K412" s="188">
        <f t="shared" si="24"/>
        <v>204.24074848884882</v>
      </c>
      <c r="L412" s="188">
        <f t="shared" si="25"/>
        <v>1024</v>
      </c>
      <c r="M412" s="188">
        <f t="shared" si="26"/>
        <v>145.6</v>
      </c>
      <c r="N412" s="241">
        <f t="shared" si="27"/>
        <v>24175.285030393414</v>
      </c>
      <c r="AA412" s="235"/>
      <c r="AF412" s="236"/>
    </row>
    <row r="413" spans="2:32" x14ac:dyDescent="0.25">
      <c r="B413" s="240">
        <v>16642.599999999999</v>
      </c>
      <c r="C413" s="188">
        <v>28</v>
      </c>
      <c r="D413" s="188">
        <v>2800</v>
      </c>
      <c r="E413" s="241">
        <v>378.56641425084888</v>
      </c>
      <c r="F413" s="188">
        <v>47</v>
      </c>
      <c r="G413" s="188" t="s">
        <v>373</v>
      </c>
      <c r="H413" s="242">
        <v>16144.711429645136</v>
      </c>
      <c r="J413" s="235"/>
      <c r="K413" s="188">
        <f t="shared" si="24"/>
        <v>347.62724596270732</v>
      </c>
      <c r="L413" s="188">
        <f t="shared" si="25"/>
        <v>0</v>
      </c>
      <c r="M413" s="188">
        <f t="shared" si="26"/>
        <v>78.400000000000006</v>
      </c>
      <c r="N413" s="241">
        <f t="shared" si="27"/>
        <v>16144.711429645136</v>
      </c>
      <c r="AA413" s="235"/>
      <c r="AF413" s="236"/>
    </row>
    <row r="414" spans="2:32" x14ac:dyDescent="0.25">
      <c r="B414" s="240">
        <v>12026.88</v>
      </c>
      <c r="C414" s="188">
        <v>28</v>
      </c>
      <c r="D414" s="188">
        <v>2800</v>
      </c>
      <c r="E414" s="241">
        <v>178.07313159704623</v>
      </c>
      <c r="F414" s="188">
        <v>50</v>
      </c>
      <c r="G414" s="188" t="s">
        <v>373</v>
      </c>
      <c r="H414" s="242">
        <v>10967.595611565815</v>
      </c>
      <c r="J414" s="235"/>
      <c r="K414" s="188">
        <f t="shared" si="24"/>
        <v>786.19384487941602</v>
      </c>
      <c r="L414" s="188">
        <f t="shared" si="25"/>
        <v>0</v>
      </c>
      <c r="M414" s="188">
        <f t="shared" si="26"/>
        <v>78.400000000000006</v>
      </c>
      <c r="N414" s="241">
        <f t="shared" si="27"/>
        <v>10967.595611565815</v>
      </c>
      <c r="AA414" s="235"/>
      <c r="AF414" s="236"/>
    </row>
    <row r="415" spans="2:32" x14ac:dyDescent="0.25">
      <c r="B415" s="240">
        <v>10993.98</v>
      </c>
      <c r="C415" s="188">
        <v>35</v>
      </c>
      <c r="D415" s="188">
        <v>2100</v>
      </c>
      <c r="E415" s="241">
        <v>196.13803147257167</v>
      </c>
      <c r="F415" s="188">
        <v>40</v>
      </c>
      <c r="G415" s="188" t="s">
        <v>369</v>
      </c>
      <c r="H415" s="242">
        <v>10058.501927887854</v>
      </c>
      <c r="J415" s="235"/>
      <c r="K415" s="188">
        <f t="shared" si="24"/>
        <v>428.26982288616841</v>
      </c>
      <c r="L415" s="188">
        <f t="shared" si="25"/>
        <v>1225</v>
      </c>
      <c r="M415" s="188">
        <f t="shared" si="26"/>
        <v>73.5</v>
      </c>
      <c r="N415" s="241">
        <f t="shared" si="27"/>
        <v>10058.501927887854</v>
      </c>
      <c r="AA415" s="235"/>
      <c r="AF415" s="236"/>
    </row>
    <row r="416" spans="2:32" x14ac:dyDescent="0.25">
      <c r="B416" s="240">
        <v>6258.72</v>
      </c>
      <c r="C416" s="188">
        <v>39</v>
      </c>
      <c r="D416" s="188">
        <v>2800</v>
      </c>
      <c r="E416" s="241">
        <v>312.56750544347074</v>
      </c>
      <c r="F416" s="188">
        <v>10</v>
      </c>
      <c r="G416" s="188" t="s">
        <v>369</v>
      </c>
      <c r="H416" s="242">
        <v>5629.590110502234</v>
      </c>
      <c r="J416" s="235"/>
      <c r="K416" s="188">
        <f t="shared" si="24"/>
        <v>89.580649019396958</v>
      </c>
      <c r="L416" s="188">
        <f t="shared" si="25"/>
        <v>1521</v>
      </c>
      <c r="M416" s="188">
        <f t="shared" si="26"/>
        <v>109.2</v>
      </c>
      <c r="N416" s="241">
        <f t="shared" si="27"/>
        <v>5629.590110502234</v>
      </c>
      <c r="AA416" s="235"/>
      <c r="AF416" s="236"/>
    </row>
    <row r="417" spans="2:32" x14ac:dyDescent="0.25">
      <c r="B417" s="240">
        <v>5435.37</v>
      </c>
      <c r="C417" s="188">
        <v>35</v>
      </c>
      <c r="D417" s="188">
        <v>1050</v>
      </c>
      <c r="E417" s="241">
        <v>95.840283966776042</v>
      </c>
      <c r="F417" s="188">
        <v>40</v>
      </c>
      <c r="G417" s="188" t="s">
        <v>369</v>
      </c>
      <c r="H417" s="242">
        <v>4491.4570037442454</v>
      </c>
      <c r="J417" s="235"/>
      <c r="K417" s="188">
        <f t="shared" si="24"/>
        <v>438.22908553317416</v>
      </c>
      <c r="L417" s="188">
        <f t="shared" si="25"/>
        <v>1225</v>
      </c>
      <c r="M417" s="188">
        <f t="shared" si="26"/>
        <v>36.75</v>
      </c>
      <c r="N417" s="241">
        <f t="shared" si="27"/>
        <v>4491.4570037442454</v>
      </c>
      <c r="AA417" s="235"/>
      <c r="AF417" s="236"/>
    </row>
    <row r="418" spans="2:32" x14ac:dyDescent="0.25">
      <c r="B418" s="240">
        <v>23225.09</v>
      </c>
      <c r="C418" s="188">
        <v>43</v>
      </c>
      <c r="D418" s="188">
        <v>2800</v>
      </c>
      <c r="E418" s="241">
        <v>444.21339037963401</v>
      </c>
      <c r="F418" s="188">
        <v>32</v>
      </c>
      <c r="G418" s="188" t="s">
        <v>369</v>
      </c>
      <c r="H418" s="242">
        <v>22278.93402262378</v>
      </c>
      <c r="J418" s="235"/>
      <c r="K418" s="188">
        <f t="shared" si="24"/>
        <v>201.70486063787041</v>
      </c>
      <c r="L418" s="188">
        <f t="shared" si="25"/>
        <v>1849</v>
      </c>
      <c r="M418" s="188">
        <f t="shared" si="26"/>
        <v>120.4</v>
      </c>
      <c r="N418" s="241">
        <f t="shared" si="27"/>
        <v>22278.93402262378</v>
      </c>
      <c r="AA418" s="235"/>
      <c r="AF418" s="236"/>
    </row>
    <row r="419" spans="2:32" x14ac:dyDescent="0.25">
      <c r="B419" s="240">
        <v>15063.51</v>
      </c>
      <c r="C419" s="188">
        <v>36</v>
      </c>
      <c r="D419" s="188">
        <v>2800</v>
      </c>
      <c r="E419" s="241">
        <v>284.87877668931429</v>
      </c>
      <c r="F419" s="188">
        <v>40</v>
      </c>
      <c r="G419" s="188" t="s">
        <v>369</v>
      </c>
      <c r="H419" s="242">
        <v>14073.018042422305</v>
      </c>
      <c r="J419" s="235"/>
      <c r="K419" s="188">
        <f t="shared" si="24"/>
        <v>393.14968037140227</v>
      </c>
      <c r="L419" s="188">
        <f t="shared" si="25"/>
        <v>1296</v>
      </c>
      <c r="M419" s="188">
        <f t="shared" si="26"/>
        <v>100.8</v>
      </c>
      <c r="N419" s="241">
        <f t="shared" si="27"/>
        <v>14073.018042422305</v>
      </c>
      <c r="AA419" s="235"/>
      <c r="AF419" s="236"/>
    </row>
    <row r="420" spans="2:32" x14ac:dyDescent="0.25">
      <c r="B420" s="240">
        <v>15341.5</v>
      </c>
      <c r="C420" s="188">
        <v>47</v>
      </c>
      <c r="D420" s="188">
        <v>1104.3025</v>
      </c>
      <c r="E420" s="241">
        <v>404.70158017216863</v>
      </c>
      <c r="F420" s="188">
        <v>38</v>
      </c>
      <c r="G420" s="188" t="s">
        <v>369</v>
      </c>
      <c r="H420" s="242">
        <v>14502.80706793122</v>
      </c>
      <c r="J420" s="235"/>
      <c r="K420" s="188">
        <f t="shared" si="24"/>
        <v>103.6899707239785</v>
      </c>
      <c r="L420" s="188">
        <f t="shared" si="25"/>
        <v>2209</v>
      </c>
      <c r="M420" s="188">
        <f t="shared" si="26"/>
        <v>51.902217499999999</v>
      </c>
      <c r="N420" s="241">
        <f t="shared" si="27"/>
        <v>14502.80706793122</v>
      </c>
      <c r="AA420" s="235"/>
      <c r="AF420" s="236"/>
    </row>
    <row r="421" spans="2:32" x14ac:dyDescent="0.25">
      <c r="B421" s="240">
        <v>79835.990000000005</v>
      </c>
      <c r="C421" s="188">
        <v>42</v>
      </c>
      <c r="D421" s="188">
        <v>9794.4</v>
      </c>
      <c r="E421" s="241">
        <v>1399.1573569501916</v>
      </c>
      <c r="F421" s="188">
        <v>38</v>
      </c>
      <c r="G421" s="188" t="s">
        <v>369</v>
      </c>
      <c r="H421" s="242">
        <v>78716.685317878015</v>
      </c>
      <c r="J421" s="235"/>
      <c r="K421" s="188">
        <f t="shared" si="24"/>
        <v>266.00810705900426</v>
      </c>
      <c r="L421" s="188">
        <f t="shared" si="25"/>
        <v>1764</v>
      </c>
      <c r="M421" s="188">
        <f t="shared" si="26"/>
        <v>411.3648</v>
      </c>
      <c r="N421" s="241">
        <f t="shared" si="27"/>
        <v>78716.685317878015</v>
      </c>
      <c r="AA421" s="235"/>
      <c r="AF421" s="236"/>
    </row>
    <row r="422" spans="2:32" x14ac:dyDescent="0.25">
      <c r="B422" s="240">
        <v>27534.05</v>
      </c>
      <c r="C422" s="188">
        <v>40</v>
      </c>
      <c r="D422" s="188">
        <v>2800</v>
      </c>
      <c r="E422" s="241">
        <v>710.15104638338994</v>
      </c>
      <c r="F422" s="188">
        <v>30</v>
      </c>
      <c r="G422" s="188" t="s">
        <v>369</v>
      </c>
      <c r="H422" s="242">
        <v>26835.637069259305</v>
      </c>
      <c r="J422" s="235"/>
      <c r="K422" s="188">
        <f t="shared" si="24"/>
        <v>118.28469510506197</v>
      </c>
      <c r="L422" s="188">
        <f t="shared" si="25"/>
        <v>1600</v>
      </c>
      <c r="M422" s="188">
        <f t="shared" si="26"/>
        <v>112</v>
      </c>
      <c r="N422" s="241">
        <f t="shared" si="27"/>
        <v>26835.637069259305</v>
      </c>
      <c r="AA422" s="235"/>
      <c r="AF422" s="236"/>
    </row>
    <row r="423" spans="2:32" x14ac:dyDescent="0.25">
      <c r="B423" s="240">
        <v>116448.2</v>
      </c>
      <c r="C423" s="188">
        <v>42</v>
      </c>
      <c r="D423" s="188">
        <v>16800</v>
      </c>
      <c r="E423" s="241">
        <v>2399.9268558322324</v>
      </c>
      <c r="F423" s="188">
        <v>28</v>
      </c>
      <c r="G423" s="188" t="s">
        <v>369</v>
      </c>
      <c r="H423" s="242">
        <v>115306.97925858878</v>
      </c>
      <c r="J423" s="235"/>
      <c r="K423" s="188">
        <f t="shared" si="24"/>
        <v>196.00597362242419</v>
      </c>
      <c r="L423" s="188">
        <f t="shared" si="25"/>
        <v>1764</v>
      </c>
      <c r="M423" s="188">
        <f t="shared" si="26"/>
        <v>705.6</v>
      </c>
      <c r="N423" s="241">
        <f t="shared" si="27"/>
        <v>115306.97925858878</v>
      </c>
      <c r="AA423" s="235"/>
      <c r="AF423" s="236"/>
    </row>
    <row r="424" spans="2:32" x14ac:dyDescent="0.25">
      <c r="B424" s="240">
        <v>30145.49</v>
      </c>
      <c r="C424" s="188">
        <v>42</v>
      </c>
      <c r="D424" s="188">
        <v>2800</v>
      </c>
      <c r="E424" s="241">
        <v>312.56198556283226</v>
      </c>
      <c r="F424" s="188">
        <v>33</v>
      </c>
      <c r="G424" s="188" t="s">
        <v>369</v>
      </c>
      <c r="H424" s="242">
        <v>29181.827435066556</v>
      </c>
      <c r="J424" s="235"/>
      <c r="K424" s="188">
        <f t="shared" si="24"/>
        <v>295.62136237909664</v>
      </c>
      <c r="L424" s="188">
        <f t="shared" si="25"/>
        <v>1764</v>
      </c>
      <c r="M424" s="188">
        <f t="shared" si="26"/>
        <v>117.6</v>
      </c>
      <c r="N424" s="241">
        <f t="shared" si="27"/>
        <v>29181.827435066556</v>
      </c>
      <c r="AA424" s="235"/>
      <c r="AF424" s="236"/>
    </row>
    <row r="425" spans="2:32" x14ac:dyDescent="0.25">
      <c r="B425" s="240">
        <v>10536.91</v>
      </c>
      <c r="C425" s="188">
        <v>37</v>
      </c>
      <c r="D425" s="188">
        <v>1050</v>
      </c>
      <c r="E425" s="241">
        <v>213.20932405004848</v>
      </c>
      <c r="F425" s="188">
        <v>38</v>
      </c>
      <c r="G425" s="188" t="s">
        <v>369</v>
      </c>
      <c r="H425" s="242">
        <v>9841.2796138837912</v>
      </c>
      <c r="J425" s="235"/>
      <c r="K425" s="188">
        <f t="shared" si="24"/>
        <v>187.14003328782152</v>
      </c>
      <c r="L425" s="188">
        <f t="shared" si="25"/>
        <v>1369</v>
      </c>
      <c r="M425" s="188">
        <f t="shared" si="26"/>
        <v>38.85</v>
      </c>
      <c r="N425" s="241">
        <f t="shared" si="27"/>
        <v>9841.2796138837912</v>
      </c>
      <c r="AA425" s="235"/>
      <c r="AF425" s="236"/>
    </row>
    <row r="426" spans="2:32" x14ac:dyDescent="0.25">
      <c r="B426" s="240">
        <v>2891.7</v>
      </c>
      <c r="C426" s="188">
        <v>28</v>
      </c>
      <c r="D426" s="188">
        <v>1050</v>
      </c>
      <c r="E426" s="241">
        <v>69.263817808691513</v>
      </c>
      <c r="F426" s="188">
        <v>37</v>
      </c>
      <c r="G426" s="188" t="s">
        <v>369</v>
      </c>
      <c r="H426" s="242">
        <v>1891.304386904505</v>
      </c>
      <c r="J426" s="235"/>
      <c r="K426" s="188">
        <f t="shared" si="24"/>
        <v>560.89891128012493</v>
      </c>
      <c r="L426" s="188">
        <f t="shared" si="25"/>
        <v>784</v>
      </c>
      <c r="M426" s="188">
        <f t="shared" si="26"/>
        <v>29.4</v>
      </c>
      <c r="N426" s="241">
        <f t="shared" si="27"/>
        <v>1891.304386904505</v>
      </c>
      <c r="AA426" s="235"/>
      <c r="AF426" s="236"/>
    </row>
    <row r="427" spans="2:32" x14ac:dyDescent="0.25">
      <c r="B427" s="240">
        <v>6417.44</v>
      </c>
      <c r="C427" s="188">
        <v>36</v>
      </c>
      <c r="D427" s="188">
        <v>1050</v>
      </c>
      <c r="E427" s="241">
        <v>101.56747722425214</v>
      </c>
      <c r="F427" s="188">
        <v>49</v>
      </c>
      <c r="G427" s="188" t="s">
        <v>369</v>
      </c>
      <c r="H427" s="242">
        <v>5379.4542551345103</v>
      </c>
      <c r="J427" s="235"/>
      <c r="K427" s="188">
        <f t="shared" si="24"/>
        <v>506.55979065427488</v>
      </c>
      <c r="L427" s="188">
        <f t="shared" si="25"/>
        <v>1296</v>
      </c>
      <c r="M427" s="188">
        <f t="shared" si="26"/>
        <v>37.799999999999997</v>
      </c>
      <c r="N427" s="241">
        <f t="shared" si="27"/>
        <v>5379.4542551345103</v>
      </c>
      <c r="AA427" s="235"/>
      <c r="AF427" s="236"/>
    </row>
    <row r="428" spans="2:32" x14ac:dyDescent="0.25">
      <c r="B428" s="240">
        <v>41314.03</v>
      </c>
      <c r="C428" s="188">
        <v>45</v>
      </c>
      <c r="D428" s="188">
        <v>3500</v>
      </c>
      <c r="E428" s="241">
        <v>734.34676180919541</v>
      </c>
      <c r="F428" s="188">
        <v>38</v>
      </c>
      <c r="G428" s="188" t="s">
        <v>369</v>
      </c>
      <c r="H428" s="242">
        <v>40406.999557103773</v>
      </c>
      <c r="J428" s="235"/>
      <c r="K428" s="188">
        <f t="shared" si="24"/>
        <v>181.113347149963</v>
      </c>
      <c r="L428" s="188">
        <f t="shared" si="25"/>
        <v>2025</v>
      </c>
      <c r="M428" s="188">
        <f t="shared" si="26"/>
        <v>157.5</v>
      </c>
      <c r="N428" s="241">
        <f t="shared" si="27"/>
        <v>40406.999557103773</v>
      </c>
      <c r="AA428" s="235"/>
      <c r="AF428" s="236"/>
    </row>
    <row r="429" spans="2:32" x14ac:dyDescent="0.25">
      <c r="B429" s="240">
        <v>2837.82</v>
      </c>
      <c r="C429" s="188">
        <v>21</v>
      </c>
      <c r="D429" s="188">
        <v>1400</v>
      </c>
      <c r="E429" s="241">
        <v>83.827255168959837</v>
      </c>
      <c r="F429" s="188">
        <v>50</v>
      </c>
      <c r="G429" s="188" t="s">
        <v>369</v>
      </c>
      <c r="H429" s="242">
        <v>1645.5851997430718</v>
      </c>
      <c r="J429" s="235"/>
      <c r="K429" s="188">
        <f t="shared" si="24"/>
        <v>835.05060327825345</v>
      </c>
      <c r="L429" s="188">
        <f t="shared" si="25"/>
        <v>441</v>
      </c>
      <c r="M429" s="188">
        <f t="shared" si="26"/>
        <v>29.4</v>
      </c>
      <c r="N429" s="241">
        <f t="shared" si="27"/>
        <v>1645.5851997430718</v>
      </c>
      <c r="AA429" s="235"/>
      <c r="AF429" s="236"/>
    </row>
    <row r="430" spans="2:32" x14ac:dyDescent="0.25">
      <c r="B430" s="240">
        <v>14959.5</v>
      </c>
      <c r="C430" s="188">
        <v>40</v>
      </c>
      <c r="D430" s="188">
        <v>5600</v>
      </c>
      <c r="E430" s="241">
        <v>743.90205694514759</v>
      </c>
      <c r="F430" s="188">
        <v>10</v>
      </c>
      <c r="G430" s="188" t="s">
        <v>369</v>
      </c>
      <c r="H430" s="242">
        <v>14262.344110432974</v>
      </c>
      <c r="J430" s="235"/>
      <c r="K430" s="188">
        <f t="shared" si="24"/>
        <v>75.278727188852528</v>
      </c>
      <c r="L430" s="188">
        <f t="shared" si="25"/>
        <v>1600</v>
      </c>
      <c r="M430" s="188">
        <f t="shared" si="26"/>
        <v>224</v>
      </c>
      <c r="N430" s="241">
        <f t="shared" si="27"/>
        <v>14262.344110432974</v>
      </c>
      <c r="AA430" s="235"/>
      <c r="AF430" s="236"/>
    </row>
    <row r="431" spans="2:32" x14ac:dyDescent="0.25">
      <c r="B431" s="240">
        <v>14588.86</v>
      </c>
      <c r="C431" s="188">
        <v>30</v>
      </c>
      <c r="D431" s="188">
        <v>2800</v>
      </c>
      <c r="E431" s="241">
        <v>195.50072486555294</v>
      </c>
      <c r="F431" s="188">
        <v>50</v>
      </c>
      <c r="G431" s="188" t="s">
        <v>373</v>
      </c>
      <c r="H431" s="242">
        <v>13672.87053079635</v>
      </c>
      <c r="J431" s="235"/>
      <c r="K431" s="188">
        <f t="shared" si="24"/>
        <v>716.10987681134623</v>
      </c>
      <c r="L431" s="188">
        <f t="shared" si="25"/>
        <v>0</v>
      </c>
      <c r="M431" s="188">
        <f t="shared" si="26"/>
        <v>84</v>
      </c>
      <c r="N431" s="241">
        <f t="shared" si="27"/>
        <v>13672.87053079635</v>
      </c>
      <c r="AA431" s="235"/>
      <c r="AF431" s="236"/>
    </row>
    <row r="432" spans="2:32" x14ac:dyDescent="0.25">
      <c r="B432" s="240">
        <v>29737.99</v>
      </c>
      <c r="C432" s="188">
        <v>46</v>
      </c>
      <c r="D432" s="188">
        <v>1925</v>
      </c>
      <c r="E432" s="241">
        <v>328.28822589749888</v>
      </c>
      <c r="F432" s="188">
        <v>29</v>
      </c>
      <c r="G432" s="188" t="s">
        <v>369</v>
      </c>
      <c r="H432" s="242">
        <v>28797.738755762541</v>
      </c>
      <c r="J432" s="235"/>
      <c r="K432" s="188">
        <f t="shared" si="24"/>
        <v>170.04874252611845</v>
      </c>
      <c r="L432" s="188">
        <f t="shared" si="25"/>
        <v>2116</v>
      </c>
      <c r="M432" s="188">
        <f t="shared" si="26"/>
        <v>88.55</v>
      </c>
      <c r="N432" s="241">
        <f t="shared" si="27"/>
        <v>28797.738755762541</v>
      </c>
      <c r="AA432" s="235"/>
      <c r="AF432" s="236"/>
    </row>
    <row r="433" spans="2:32" x14ac:dyDescent="0.25">
      <c r="B433" s="240">
        <v>5993.69</v>
      </c>
      <c r="C433" s="188">
        <v>36</v>
      </c>
      <c r="D433" s="188">
        <v>1050</v>
      </c>
      <c r="E433" s="241">
        <v>211.67734936804712</v>
      </c>
      <c r="F433" s="188">
        <v>49</v>
      </c>
      <c r="G433" s="188" t="s">
        <v>369</v>
      </c>
      <c r="H433" s="242">
        <v>5244.4273709254257</v>
      </c>
      <c r="J433" s="235"/>
      <c r="K433" s="188">
        <f t="shared" si="24"/>
        <v>243.05859910661948</v>
      </c>
      <c r="L433" s="188">
        <f t="shared" si="25"/>
        <v>1296</v>
      </c>
      <c r="M433" s="188">
        <f t="shared" si="26"/>
        <v>37.799999999999997</v>
      </c>
      <c r="N433" s="241">
        <f t="shared" si="27"/>
        <v>5244.4273709254257</v>
      </c>
      <c r="AA433" s="235"/>
      <c r="AF433" s="236"/>
    </row>
    <row r="434" spans="2:32" x14ac:dyDescent="0.25">
      <c r="B434" s="240">
        <v>3709.11</v>
      </c>
      <c r="C434" s="188">
        <v>31</v>
      </c>
      <c r="D434" s="188">
        <v>1050</v>
      </c>
      <c r="E434" s="241">
        <v>81.659738837604152</v>
      </c>
      <c r="F434" s="188">
        <v>34</v>
      </c>
      <c r="G434" s="188" t="s">
        <v>369</v>
      </c>
      <c r="H434" s="242">
        <v>2855.2472677571586</v>
      </c>
      <c r="J434" s="235"/>
      <c r="K434" s="188">
        <f t="shared" si="24"/>
        <v>437.17994336225109</v>
      </c>
      <c r="L434" s="188">
        <f t="shared" si="25"/>
        <v>961</v>
      </c>
      <c r="M434" s="188">
        <f t="shared" si="26"/>
        <v>32.549999999999997</v>
      </c>
      <c r="N434" s="241">
        <f t="shared" si="27"/>
        <v>2855.2472677571586</v>
      </c>
      <c r="AA434" s="235"/>
      <c r="AF434" s="236"/>
    </row>
    <row r="435" spans="2:32" x14ac:dyDescent="0.25">
      <c r="B435" s="240">
        <v>2477.79</v>
      </c>
      <c r="C435" s="188">
        <v>32</v>
      </c>
      <c r="D435" s="188">
        <v>1050</v>
      </c>
      <c r="E435" s="241">
        <v>140.36173761357645</v>
      </c>
      <c r="F435" s="188">
        <v>33</v>
      </c>
      <c r="G435" s="188" t="s">
        <v>373</v>
      </c>
      <c r="H435" s="242">
        <v>2116.7118586182901</v>
      </c>
      <c r="J435" s="235"/>
      <c r="K435" s="188">
        <f t="shared" si="24"/>
        <v>246.86214768438779</v>
      </c>
      <c r="L435" s="188">
        <f t="shared" si="25"/>
        <v>0</v>
      </c>
      <c r="M435" s="188">
        <f t="shared" si="26"/>
        <v>33.6</v>
      </c>
      <c r="N435" s="241">
        <f t="shared" si="27"/>
        <v>2116.7118586182901</v>
      </c>
      <c r="AA435" s="235"/>
      <c r="AF435" s="236"/>
    </row>
    <row r="436" spans="2:32" x14ac:dyDescent="0.25">
      <c r="B436" s="240">
        <v>8209.49</v>
      </c>
      <c r="C436" s="188">
        <v>44</v>
      </c>
      <c r="D436" s="188">
        <v>1050</v>
      </c>
      <c r="E436" s="241">
        <v>138.16426507669485</v>
      </c>
      <c r="F436" s="188">
        <v>16</v>
      </c>
      <c r="G436" s="188" t="s">
        <v>373</v>
      </c>
      <c r="H436" s="242">
        <v>7998.834706887681</v>
      </c>
      <c r="J436" s="235"/>
      <c r="K436" s="188">
        <f t="shared" si="24"/>
        <v>121.59439338872708</v>
      </c>
      <c r="L436" s="188">
        <f t="shared" si="25"/>
        <v>0</v>
      </c>
      <c r="M436" s="188">
        <f t="shared" si="26"/>
        <v>46.2</v>
      </c>
      <c r="N436" s="241">
        <f t="shared" si="27"/>
        <v>7998.834706887681</v>
      </c>
      <c r="AA436" s="235"/>
      <c r="AF436" s="236"/>
    </row>
    <row r="437" spans="2:32" x14ac:dyDescent="0.25">
      <c r="B437" s="240">
        <v>19693.34</v>
      </c>
      <c r="C437" s="188">
        <v>51</v>
      </c>
      <c r="D437" s="188">
        <v>1050</v>
      </c>
      <c r="E437" s="241">
        <v>284.11258509494951</v>
      </c>
      <c r="F437" s="188">
        <v>24</v>
      </c>
      <c r="G437" s="188" t="s">
        <v>369</v>
      </c>
      <c r="H437" s="242">
        <v>18758.400385808112</v>
      </c>
      <c r="J437" s="235"/>
      <c r="K437" s="188">
        <f t="shared" si="24"/>
        <v>88.697232442477841</v>
      </c>
      <c r="L437" s="188">
        <f t="shared" si="25"/>
        <v>2601</v>
      </c>
      <c r="M437" s="188">
        <f t="shared" si="26"/>
        <v>53.55</v>
      </c>
      <c r="N437" s="241">
        <f t="shared" si="27"/>
        <v>18758.400385808112</v>
      </c>
      <c r="AA437" s="235"/>
      <c r="AF437" s="236"/>
    </row>
    <row r="438" spans="2:32" x14ac:dyDescent="0.25">
      <c r="B438" s="240">
        <v>16303.8</v>
      </c>
      <c r="C438" s="188">
        <v>32</v>
      </c>
      <c r="D438" s="188">
        <v>2800</v>
      </c>
      <c r="E438" s="241">
        <v>187.54435357857321</v>
      </c>
      <c r="F438" s="188">
        <v>48</v>
      </c>
      <c r="G438" s="188" t="s">
        <v>369</v>
      </c>
      <c r="H438" s="242">
        <v>15037.67352851804</v>
      </c>
      <c r="J438" s="235"/>
      <c r="K438" s="188">
        <f t="shared" si="24"/>
        <v>716.63047932654524</v>
      </c>
      <c r="L438" s="188">
        <f t="shared" si="25"/>
        <v>1024</v>
      </c>
      <c r="M438" s="188">
        <f t="shared" si="26"/>
        <v>89.6</v>
      </c>
      <c r="N438" s="241">
        <f t="shared" si="27"/>
        <v>15037.67352851804</v>
      </c>
      <c r="AA438" s="235"/>
      <c r="AF438" s="236"/>
    </row>
    <row r="439" spans="2:32" x14ac:dyDescent="0.25">
      <c r="B439" s="240">
        <v>6053.17</v>
      </c>
      <c r="C439" s="188">
        <v>27</v>
      </c>
      <c r="D439" s="188">
        <v>2800</v>
      </c>
      <c r="E439" s="241">
        <v>266.2402959011003</v>
      </c>
      <c r="F439" s="188">
        <v>48</v>
      </c>
      <c r="G439" s="188" t="s">
        <v>369</v>
      </c>
      <c r="H439" s="242">
        <v>5161.8494633894397</v>
      </c>
      <c r="J439" s="235"/>
      <c r="K439" s="188">
        <f t="shared" si="24"/>
        <v>504.80713126132218</v>
      </c>
      <c r="L439" s="188">
        <f t="shared" si="25"/>
        <v>729</v>
      </c>
      <c r="M439" s="188">
        <f t="shared" si="26"/>
        <v>75.599999999999994</v>
      </c>
      <c r="N439" s="241">
        <f t="shared" si="27"/>
        <v>5161.8494633894397</v>
      </c>
      <c r="AA439" s="235"/>
      <c r="AF439" s="236"/>
    </row>
    <row r="440" spans="2:32" x14ac:dyDescent="0.25">
      <c r="B440" s="240">
        <v>26164.9</v>
      </c>
      <c r="C440" s="188">
        <v>39</v>
      </c>
      <c r="D440" s="188">
        <v>6300</v>
      </c>
      <c r="E440" s="241">
        <v>647.01784568129062</v>
      </c>
      <c r="F440" s="188">
        <v>21</v>
      </c>
      <c r="G440" s="188" t="s">
        <v>369</v>
      </c>
      <c r="H440" s="242">
        <v>25320.106936748085</v>
      </c>
      <c r="J440" s="235"/>
      <c r="K440" s="188">
        <f t="shared" si="24"/>
        <v>204.47658574346124</v>
      </c>
      <c r="L440" s="188">
        <f t="shared" si="25"/>
        <v>1521</v>
      </c>
      <c r="M440" s="188">
        <f t="shared" si="26"/>
        <v>245.7</v>
      </c>
      <c r="N440" s="241">
        <f t="shared" si="27"/>
        <v>25320.106936748085</v>
      </c>
      <c r="AA440" s="235"/>
      <c r="AF440" s="236"/>
    </row>
    <row r="441" spans="2:32" x14ac:dyDescent="0.25">
      <c r="B441" s="240">
        <v>13644.89</v>
      </c>
      <c r="C441" s="188">
        <v>48</v>
      </c>
      <c r="D441" s="188">
        <v>2100</v>
      </c>
      <c r="E441" s="241">
        <v>568.25575786827835</v>
      </c>
      <c r="F441" s="188">
        <v>12</v>
      </c>
      <c r="G441" s="188" t="s">
        <v>369</v>
      </c>
      <c r="H441" s="242">
        <v>12847.33121842991</v>
      </c>
      <c r="J441" s="235"/>
      <c r="K441" s="188">
        <f t="shared" si="24"/>
        <v>44.346229054561306</v>
      </c>
      <c r="L441" s="188">
        <f t="shared" si="25"/>
        <v>2304</v>
      </c>
      <c r="M441" s="188">
        <f t="shared" si="26"/>
        <v>100.8</v>
      </c>
      <c r="N441" s="241">
        <f t="shared" si="27"/>
        <v>12847.33121842991</v>
      </c>
      <c r="AA441" s="235"/>
      <c r="AF441" s="236"/>
    </row>
    <row r="442" spans="2:32" x14ac:dyDescent="0.25">
      <c r="B442" s="240">
        <v>6256.17</v>
      </c>
      <c r="C442" s="188">
        <v>26</v>
      </c>
      <c r="D442" s="188">
        <v>2800</v>
      </c>
      <c r="E442" s="241">
        <v>179.96769481938469</v>
      </c>
      <c r="F442" s="188">
        <v>34</v>
      </c>
      <c r="G442" s="188" t="s">
        <v>369</v>
      </c>
      <c r="H442" s="242">
        <v>5307.5430253474169</v>
      </c>
      <c r="J442" s="235"/>
      <c r="K442" s="188">
        <f t="shared" si="24"/>
        <v>528.98382732269022</v>
      </c>
      <c r="L442" s="188">
        <f t="shared" si="25"/>
        <v>676</v>
      </c>
      <c r="M442" s="188">
        <f t="shared" si="26"/>
        <v>72.8</v>
      </c>
      <c r="N442" s="241">
        <f t="shared" si="27"/>
        <v>5307.5430253474169</v>
      </c>
      <c r="AA442" s="235"/>
      <c r="AF442" s="236"/>
    </row>
    <row r="443" spans="2:32" x14ac:dyDescent="0.25">
      <c r="B443" s="240">
        <v>3717.96</v>
      </c>
      <c r="C443" s="188">
        <v>31</v>
      </c>
      <c r="D443" s="188">
        <v>1050</v>
      </c>
      <c r="E443" s="241">
        <v>74.236409420273688</v>
      </c>
      <c r="F443" s="188">
        <v>39</v>
      </c>
      <c r="G443" s="188" t="s">
        <v>369</v>
      </c>
      <c r="H443" s="242">
        <v>2692.6692359038816</v>
      </c>
      <c r="J443" s="235"/>
      <c r="K443" s="188">
        <f t="shared" si="24"/>
        <v>551.61611828732532</v>
      </c>
      <c r="L443" s="188">
        <f t="shared" si="25"/>
        <v>961</v>
      </c>
      <c r="M443" s="188">
        <f t="shared" si="26"/>
        <v>32.549999999999997</v>
      </c>
      <c r="N443" s="241">
        <f t="shared" si="27"/>
        <v>2692.6692359038816</v>
      </c>
      <c r="AA443" s="235"/>
      <c r="AF443" s="236"/>
    </row>
    <row r="444" spans="2:32" x14ac:dyDescent="0.25">
      <c r="B444" s="240">
        <v>13183.4</v>
      </c>
      <c r="C444" s="188">
        <v>30</v>
      </c>
      <c r="D444" s="188">
        <v>2800</v>
      </c>
      <c r="E444" s="241">
        <v>288.41586002398236</v>
      </c>
      <c r="F444" s="188">
        <v>40</v>
      </c>
      <c r="G444" s="188" t="s">
        <v>373</v>
      </c>
      <c r="H444" s="242">
        <v>12672.98073847108</v>
      </c>
      <c r="J444" s="235"/>
      <c r="K444" s="188">
        <f t="shared" si="24"/>
        <v>388.3281591750432</v>
      </c>
      <c r="L444" s="188">
        <f t="shared" si="25"/>
        <v>0</v>
      </c>
      <c r="M444" s="188">
        <f t="shared" si="26"/>
        <v>84</v>
      </c>
      <c r="N444" s="241">
        <f t="shared" si="27"/>
        <v>12672.98073847108</v>
      </c>
      <c r="AA444" s="235"/>
      <c r="AF444" s="236"/>
    </row>
    <row r="445" spans="2:32" x14ac:dyDescent="0.25">
      <c r="B445" s="240">
        <v>6089.65</v>
      </c>
      <c r="C445" s="188">
        <v>23</v>
      </c>
      <c r="D445" s="188">
        <v>2800</v>
      </c>
      <c r="E445" s="241">
        <v>174.28469148108047</v>
      </c>
      <c r="F445" s="188">
        <v>47</v>
      </c>
      <c r="G445" s="188" t="s">
        <v>369</v>
      </c>
      <c r="H445" s="242">
        <v>4969.7990638798374</v>
      </c>
      <c r="J445" s="235"/>
      <c r="K445" s="188">
        <f t="shared" si="24"/>
        <v>755.08639847628774</v>
      </c>
      <c r="L445" s="188">
        <f t="shared" si="25"/>
        <v>529</v>
      </c>
      <c r="M445" s="188">
        <f t="shared" si="26"/>
        <v>64.400000000000006</v>
      </c>
      <c r="N445" s="241">
        <f t="shared" si="27"/>
        <v>4969.7990638798374</v>
      </c>
      <c r="AA445" s="235"/>
      <c r="AF445" s="236"/>
    </row>
    <row r="446" spans="2:32" x14ac:dyDescent="0.25">
      <c r="B446" s="240">
        <v>5170.88</v>
      </c>
      <c r="C446" s="188">
        <v>26</v>
      </c>
      <c r="D446" s="188">
        <v>3500</v>
      </c>
      <c r="E446" s="241">
        <v>416.10237982289249</v>
      </c>
      <c r="F446" s="188">
        <v>50</v>
      </c>
      <c r="G446" s="188" t="s">
        <v>369</v>
      </c>
      <c r="H446" s="242">
        <v>4332.2431429481285</v>
      </c>
      <c r="J446" s="235"/>
      <c r="K446" s="188">
        <f t="shared" si="24"/>
        <v>420.56957250397375</v>
      </c>
      <c r="L446" s="188">
        <f t="shared" si="25"/>
        <v>676</v>
      </c>
      <c r="M446" s="188">
        <f t="shared" si="26"/>
        <v>91</v>
      </c>
      <c r="N446" s="241">
        <f t="shared" si="27"/>
        <v>4332.2431429481285</v>
      </c>
      <c r="AA446" s="235"/>
      <c r="AF446" s="236"/>
    </row>
    <row r="447" spans="2:32" x14ac:dyDescent="0.25">
      <c r="B447" s="240">
        <v>38679.39</v>
      </c>
      <c r="C447" s="188">
        <v>46</v>
      </c>
      <c r="D447" s="188">
        <v>2800</v>
      </c>
      <c r="E447" s="241">
        <v>913.44393662648235</v>
      </c>
      <c r="F447" s="188">
        <v>24</v>
      </c>
      <c r="G447" s="188" t="s">
        <v>369</v>
      </c>
      <c r="H447" s="242">
        <v>37820.95989834128</v>
      </c>
      <c r="J447" s="235"/>
      <c r="K447" s="188">
        <f t="shared" si="24"/>
        <v>73.567733393887366</v>
      </c>
      <c r="L447" s="188">
        <f t="shared" si="25"/>
        <v>2116</v>
      </c>
      <c r="M447" s="188">
        <f t="shared" si="26"/>
        <v>128.80000000000001</v>
      </c>
      <c r="N447" s="241">
        <f t="shared" si="27"/>
        <v>37820.95989834128</v>
      </c>
      <c r="AA447" s="235"/>
      <c r="AF447" s="236"/>
    </row>
    <row r="448" spans="2:32" x14ac:dyDescent="0.25">
      <c r="B448" s="240">
        <v>31918.62</v>
      </c>
      <c r="C448" s="188">
        <v>41</v>
      </c>
      <c r="D448" s="188">
        <v>2800</v>
      </c>
      <c r="E448" s="241">
        <v>318.81311486814889</v>
      </c>
      <c r="F448" s="188">
        <v>34</v>
      </c>
      <c r="G448" s="188" t="s">
        <v>369</v>
      </c>
      <c r="H448" s="242">
        <v>30996.757681784216</v>
      </c>
      <c r="J448" s="235"/>
      <c r="K448" s="188">
        <f t="shared" si="24"/>
        <v>298.60754015521519</v>
      </c>
      <c r="L448" s="188">
        <f t="shared" si="25"/>
        <v>1681</v>
      </c>
      <c r="M448" s="188">
        <f t="shared" si="26"/>
        <v>114.8</v>
      </c>
      <c r="N448" s="241">
        <f t="shared" si="27"/>
        <v>30996.757681784216</v>
      </c>
      <c r="AA448" s="235"/>
      <c r="AF448" s="236"/>
    </row>
    <row r="449" spans="2:32" x14ac:dyDescent="0.25">
      <c r="B449" s="240">
        <v>20127.27</v>
      </c>
      <c r="C449" s="188">
        <v>34</v>
      </c>
      <c r="D449" s="188">
        <v>2800</v>
      </c>
      <c r="E449" s="241">
        <v>197.96274419001725</v>
      </c>
      <c r="F449" s="188">
        <v>50</v>
      </c>
      <c r="G449" s="188" t="s">
        <v>369</v>
      </c>
      <c r="H449" s="242">
        <v>18788.244781026668</v>
      </c>
      <c r="J449" s="235"/>
      <c r="K449" s="188">
        <f t="shared" si="24"/>
        <v>707.20377499727465</v>
      </c>
      <c r="L449" s="188">
        <f t="shared" si="25"/>
        <v>1156</v>
      </c>
      <c r="M449" s="188">
        <f t="shared" si="26"/>
        <v>95.2</v>
      </c>
      <c r="N449" s="241">
        <f t="shared" si="27"/>
        <v>18788.244781026668</v>
      </c>
      <c r="AA449" s="235"/>
      <c r="AF449" s="236"/>
    </row>
    <row r="450" spans="2:32" x14ac:dyDescent="0.25">
      <c r="B450" s="240">
        <v>9471</v>
      </c>
      <c r="C450" s="188">
        <v>41</v>
      </c>
      <c r="D450" s="188">
        <v>1050</v>
      </c>
      <c r="E450" s="241">
        <v>207.24394975088526</v>
      </c>
      <c r="F450" s="188">
        <v>24</v>
      </c>
      <c r="G450" s="188" t="s">
        <v>369</v>
      </c>
      <c r="H450" s="242">
        <v>8716.3336796813292</v>
      </c>
      <c r="J450" s="235"/>
      <c r="K450" s="188">
        <f t="shared" si="24"/>
        <v>121.5958296022215</v>
      </c>
      <c r="L450" s="188">
        <f t="shared" si="25"/>
        <v>1681</v>
      </c>
      <c r="M450" s="188">
        <f t="shared" si="26"/>
        <v>43.05</v>
      </c>
      <c r="N450" s="241">
        <f t="shared" si="27"/>
        <v>8716.3336796813292</v>
      </c>
      <c r="AA450" s="235"/>
      <c r="AF450" s="236"/>
    </row>
    <row r="451" spans="2:32" x14ac:dyDescent="0.25">
      <c r="B451" s="240">
        <v>8322.9</v>
      </c>
      <c r="C451" s="188">
        <v>29</v>
      </c>
      <c r="D451" s="188">
        <v>4550</v>
      </c>
      <c r="E451" s="241">
        <v>518.05751058978763</v>
      </c>
      <c r="F451" s="188">
        <v>31</v>
      </c>
      <c r="G451" s="188" t="s">
        <v>369</v>
      </c>
      <c r="H451" s="242">
        <v>7614.8857664759626</v>
      </c>
      <c r="J451" s="235"/>
      <c r="K451" s="188">
        <f t="shared" si="24"/>
        <v>272.26706903528964</v>
      </c>
      <c r="L451" s="188">
        <f t="shared" si="25"/>
        <v>841</v>
      </c>
      <c r="M451" s="188">
        <f t="shared" si="26"/>
        <v>131.94999999999999</v>
      </c>
      <c r="N451" s="241">
        <f t="shared" si="27"/>
        <v>7614.8857664759626</v>
      </c>
      <c r="AA451" s="235"/>
      <c r="AF451" s="236"/>
    </row>
    <row r="452" spans="2:32" x14ac:dyDescent="0.25">
      <c r="B452" s="240">
        <v>5370.21</v>
      </c>
      <c r="C452" s="188">
        <v>30</v>
      </c>
      <c r="D452" s="188">
        <v>1050</v>
      </c>
      <c r="E452" s="241">
        <v>68.198116736385131</v>
      </c>
      <c r="F452" s="188">
        <v>50</v>
      </c>
      <c r="G452" s="188" t="s">
        <v>369</v>
      </c>
      <c r="H452" s="242">
        <v>4112.0726608282266</v>
      </c>
      <c r="J452" s="235"/>
      <c r="K452" s="188">
        <f t="shared" si="24"/>
        <v>769.81597897981464</v>
      </c>
      <c r="L452" s="188">
        <f t="shared" si="25"/>
        <v>900</v>
      </c>
      <c r="M452" s="188">
        <f t="shared" si="26"/>
        <v>31.5</v>
      </c>
      <c r="N452" s="241">
        <f t="shared" si="27"/>
        <v>4112.0726608282266</v>
      </c>
      <c r="AA452" s="235"/>
      <c r="AF452" s="236"/>
    </row>
    <row r="453" spans="2:32" x14ac:dyDescent="0.25">
      <c r="B453" s="240">
        <v>21629.439999999999</v>
      </c>
      <c r="C453" s="188">
        <v>40</v>
      </c>
      <c r="D453" s="188">
        <v>2800</v>
      </c>
      <c r="E453" s="241">
        <v>371.9510284725738</v>
      </c>
      <c r="F453" s="188">
        <v>35</v>
      </c>
      <c r="G453" s="188" t="s">
        <v>369</v>
      </c>
      <c r="H453" s="242">
        <v>20680.309411371989</v>
      </c>
      <c r="J453" s="235"/>
      <c r="K453" s="188">
        <f t="shared" si="24"/>
        <v>263.47554516098381</v>
      </c>
      <c r="L453" s="188">
        <f t="shared" si="25"/>
        <v>1600</v>
      </c>
      <c r="M453" s="188">
        <f t="shared" si="26"/>
        <v>112</v>
      </c>
      <c r="N453" s="241">
        <f t="shared" si="27"/>
        <v>20680.309411371989</v>
      </c>
      <c r="AA453" s="235"/>
      <c r="AF453" s="236"/>
    </row>
    <row r="454" spans="2:32" x14ac:dyDescent="0.25">
      <c r="B454" s="240">
        <v>16110.52</v>
      </c>
      <c r="C454" s="188">
        <v>36</v>
      </c>
      <c r="D454" s="188">
        <v>2800</v>
      </c>
      <c r="E454" s="241">
        <v>251.95124896394205</v>
      </c>
      <c r="F454" s="188">
        <v>49</v>
      </c>
      <c r="G454" s="188" t="s">
        <v>373</v>
      </c>
      <c r="H454" s="242">
        <v>15352.550114335194</v>
      </c>
      <c r="J454" s="235"/>
      <c r="K454" s="188">
        <f t="shared" si="24"/>
        <v>544.54979113691695</v>
      </c>
      <c r="L454" s="188">
        <f t="shared" si="25"/>
        <v>0</v>
      </c>
      <c r="M454" s="188">
        <f t="shared" si="26"/>
        <v>100.8</v>
      </c>
      <c r="N454" s="241">
        <f t="shared" si="27"/>
        <v>15352.550114335194</v>
      </c>
      <c r="AA454" s="235"/>
      <c r="AF454" s="236"/>
    </row>
    <row r="455" spans="2:32" x14ac:dyDescent="0.25">
      <c r="B455" s="240">
        <v>7100.24</v>
      </c>
      <c r="C455" s="188">
        <v>26</v>
      </c>
      <c r="D455" s="188">
        <v>2800</v>
      </c>
      <c r="E455" s="241">
        <v>179.96769481938469</v>
      </c>
      <c r="F455" s="188">
        <v>44</v>
      </c>
      <c r="G455" s="188" t="s">
        <v>369</v>
      </c>
      <c r="H455" s="242">
        <v>6009.0299743642463</v>
      </c>
      <c r="J455" s="235"/>
      <c r="K455" s="188">
        <f t="shared" si="24"/>
        <v>684.56730594701082</v>
      </c>
      <c r="L455" s="188">
        <f t="shared" si="25"/>
        <v>676</v>
      </c>
      <c r="M455" s="188">
        <f t="shared" si="26"/>
        <v>72.8</v>
      </c>
      <c r="N455" s="241">
        <f t="shared" si="27"/>
        <v>6009.0299743642463</v>
      </c>
      <c r="AA455" s="235"/>
      <c r="AF455" s="236"/>
    </row>
    <row r="456" spans="2:32" x14ac:dyDescent="0.25">
      <c r="B456" s="240">
        <v>12557.89</v>
      </c>
      <c r="C456" s="188">
        <v>35</v>
      </c>
      <c r="D456" s="188">
        <v>2800</v>
      </c>
      <c r="E456" s="241">
        <v>237.74415492008632</v>
      </c>
      <c r="F456" s="188">
        <v>35</v>
      </c>
      <c r="G456" s="188" t="s">
        <v>369</v>
      </c>
      <c r="H456" s="242">
        <v>11576.424426916352</v>
      </c>
      <c r="J456" s="235"/>
      <c r="K456" s="188">
        <f t="shared" si="24"/>
        <v>412.20782076825839</v>
      </c>
      <c r="L456" s="188">
        <f t="shared" si="25"/>
        <v>1225</v>
      </c>
      <c r="M456" s="188">
        <f t="shared" si="26"/>
        <v>98</v>
      </c>
      <c r="N456" s="241">
        <f t="shared" si="27"/>
        <v>11576.424426916352</v>
      </c>
      <c r="AA456" s="235"/>
      <c r="AF456" s="236"/>
    </row>
    <row r="457" spans="2:32" x14ac:dyDescent="0.25">
      <c r="B457" s="240">
        <v>4434.45</v>
      </c>
      <c r="C457" s="188">
        <v>34</v>
      </c>
      <c r="D457" s="188">
        <v>1050</v>
      </c>
      <c r="E457" s="241">
        <v>84.181525788936767</v>
      </c>
      <c r="F457" s="188">
        <v>36</v>
      </c>
      <c r="G457" s="188" t="s">
        <v>369</v>
      </c>
      <c r="H457" s="242">
        <v>3506.8979175552354</v>
      </c>
      <c r="J457" s="235"/>
      <c r="K457" s="188">
        <f t="shared" si="24"/>
        <v>449.02963739067462</v>
      </c>
      <c r="L457" s="188">
        <f t="shared" si="25"/>
        <v>1156</v>
      </c>
      <c r="M457" s="188">
        <f t="shared" si="26"/>
        <v>35.700000000000003</v>
      </c>
      <c r="N457" s="241">
        <f t="shared" si="27"/>
        <v>3506.8979175552354</v>
      </c>
      <c r="AA457" s="235"/>
      <c r="AF457" s="236"/>
    </row>
    <row r="458" spans="2:32" x14ac:dyDescent="0.25">
      <c r="B458" s="240">
        <v>4053.37</v>
      </c>
      <c r="C458" s="188">
        <v>22</v>
      </c>
      <c r="D458" s="188">
        <v>1925</v>
      </c>
      <c r="E458" s="241">
        <v>117.86719189070031</v>
      </c>
      <c r="F458" s="188">
        <v>50</v>
      </c>
      <c r="G458" s="188" t="s">
        <v>369</v>
      </c>
      <c r="H458" s="242">
        <v>2869.1604954125323</v>
      </c>
      <c r="J458" s="235"/>
      <c r="K458" s="188">
        <f t="shared" si="24"/>
        <v>816.59703990618357</v>
      </c>
      <c r="L458" s="188">
        <f t="shared" si="25"/>
        <v>484</v>
      </c>
      <c r="M458" s="188">
        <f t="shared" si="26"/>
        <v>42.35</v>
      </c>
      <c r="N458" s="241">
        <f t="shared" si="27"/>
        <v>2869.1604954125323</v>
      </c>
      <c r="AA458" s="235"/>
      <c r="AF458" s="236"/>
    </row>
    <row r="459" spans="2:32" x14ac:dyDescent="0.25">
      <c r="B459" s="240">
        <v>4919.18</v>
      </c>
      <c r="C459" s="188">
        <v>29</v>
      </c>
      <c r="D459" s="188">
        <v>1750</v>
      </c>
      <c r="E459" s="241">
        <v>125.41211229209794</v>
      </c>
      <c r="F459" s="188">
        <v>41</v>
      </c>
      <c r="G459" s="188" t="s">
        <v>369</v>
      </c>
      <c r="H459" s="242">
        <v>3905.9254276953734</v>
      </c>
      <c r="J459" s="235"/>
      <c r="K459" s="188">
        <f t="shared" si="24"/>
        <v>572.11379896773235</v>
      </c>
      <c r="L459" s="188">
        <f t="shared" si="25"/>
        <v>841</v>
      </c>
      <c r="M459" s="188">
        <f t="shared" si="26"/>
        <v>50.75</v>
      </c>
      <c r="N459" s="241">
        <f t="shared" si="27"/>
        <v>3905.9254276953734</v>
      </c>
      <c r="AA459" s="235"/>
      <c r="AF459" s="236"/>
    </row>
    <row r="460" spans="2:32" x14ac:dyDescent="0.25">
      <c r="B460" s="240">
        <v>7657.49</v>
      </c>
      <c r="C460" s="188">
        <v>26</v>
      </c>
      <c r="D460" s="188">
        <v>2800</v>
      </c>
      <c r="E460" s="241">
        <v>197.96377969831761</v>
      </c>
      <c r="F460" s="188">
        <v>44</v>
      </c>
      <c r="G460" s="188" t="s">
        <v>369</v>
      </c>
      <c r="H460" s="242">
        <v>6654.2513780552608</v>
      </c>
      <c r="J460" s="235"/>
      <c r="K460" s="188">
        <f t="shared" si="24"/>
        <v>622.3360666670834</v>
      </c>
      <c r="L460" s="188">
        <f t="shared" si="25"/>
        <v>676</v>
      </c>
      <c r="M460" s="188">
        <f t="shared" si="26"/>
        <v>72.8</v>
      </c>
      <c r="N460" s="241">
        <f t="shared" si="27"/>
        <v>6654.2513780552608</v>
      </c>
      <c r="AA460" s="235"/>
      <c r="AF460" s="236"/>
    </row>
    <row r="461" spans="2:32" x14ac:dyDescent="0.25">
      <c r="B461" s="240">
        <v>6126.91</v>
      </c>
      <c r="C461" s="188">
        <v>24</v>
      </c>
      <c r="D461" s="188">
        <v>2945.4785499999998</v>
      </c>
      <c r="E461" s="241">
        <v>185.33269065902329</v>
      </c>
      <c r="F461" s="188">
        <v>36</v>
      </c>
      <c r="G461" s="188" t="s">
        <v>373</v>
      </c>
      <c r="H461" s="242">
        <v>5310.454692160296</v>
      </c>
      <c r="J461" s="235"/>
      <c r="K461" s="188">
        <f t="shared" si="24"/>
        <v>572.14529947708047</v>
      </c>
      <c r="L461" s="188">
        <f t="shared" si="25"/>
        <v>0</v>
      </c>
      <c r="M461" s="188">
        <f t="shared" si="26"/>
        <v>70.691485200000002</v>
      </c>
      <c r="N461" s="241">
        <f t="shared" si="27"/>
        <v>5310.454692160296</v>
      </c>
      <c r="AA461" s="235"/>
      <c r="AF461" s="236"/>
    </row>
    <row r="462" spans="2:32" x14ac:dyDescent="0.25">
      <c r="B462" s="240">
        <v>3250.29</v>
      </c>
      <c r="C462" s="188">
        <v>23</v>
      </c>
      <c r="D462" s="188">
        <v>1050</v>
      </c>
      <c r="E462" s="241">
        <v>61.094361959400487</v>
      </c>
      <c r="F462" s="188">
        <v>50</v>
      </c>
      <c r="G462" s="188" t="s">
        <v>373</v>
      </c>
      <c r="H462" s="242">
        <v>2146.9391843719241</v>
      </c>
      <c r="J462" s="235"/>
      <c r="K462" s="188">
        <f t="shared" si="24"/>
        <v>859.32643072511723</v>
      </c>
      <c r="L462" s="188">
        <f t="shared" si="25"/>
        <v>0</v>
      </c>
      <c r="M462" s="188">
        <f t="shared" si="26"/>
        <v>24.15</v>
      </c>
      <c r="N462" s="241">
        <f t="shared" si="27"/>
        <v>2146.9391843719241</v>
      </c>
      <c r="AA462" s="235"/>
      <c r="AF462" s="236"/>
    </row>
    <row r="463" spans="2:32" x14ac:dyDescent="0.25">
      <c r="B463" s="240">
        <v>15683.27</v>
      </c>
      <c r="C463" s="188">
        <v>31</v>
      </c>
      <c r="D463" s="188">
        <v>4600.8549999999996</v>
      </c>
      <c r="E463" s="241">
        <v>335.27515798271423</v>
      </c>
      <c r="F463" s="188">
        <v>44</v>
      </c>
      <c r="G463" s="188" t="s">
        <v>369</v>
      </c>
      <c r="H463" s="242">
        <v>14555.447098623092</v>
      </c>
      <c r="J463" s="235"/>
      <c r="K463" s="188">
        <f t="shared" si="24"/>
        <v>603.79546524719569</v>
      </c>
      <c r="L463" s="188">
        <f t="shared" si="25"/>
        <v>961</v>
      </c>
      <c r="M463" s="188">
        <f t="shared" si="26"/>
        <v>142.62650499999998</v>
      </c>
      <c r="N463" s="241">
        <f t="shared" si="27"/>
        <v>14555.447098623092</v>
      </c>
      <c r="AA463" s="235"/>
      <c r="AF463" s="236"/>
    </row>
    <row r="464" spans="2:32" x14ac:dyDescent="0.25">
      <c r="B464" s="240">
        <v>15431.95</v>
      </c>
      <c r="C464" s="188">
        <v>31</v>
      </c>
      <c r="D464" s="188">
        <v>2800</v>
      </c>
      <c r="E464" s="241">
        <v>184.70302822269048</v>
      </c>
      <c r="F464" s="188">
        <v>49</v>
      </c>
      <c r="G464" s="188" t="s">
        <v>369</v>
      </c>
      <c r="H464" s="242">
        <v>14139.282292680395</v>
      </c>
      <c r="J464" s="235"/>
      <c r="K464" s="188">
        <f t="shared" si="24"/>
        <v>742.81402595404336</v>
      </c>
      <c r="L464" s="188">
        <f t="shared" si="25"/>
        <v>961</v>
      </c>
      <c r="M464" s="188">
        <f t="shared" si="26"/>
        <v>86.8</v>
      </c>
      <c r="N464" s="241">
        <f t="shared" si="27"/>
        <v>14139.282292680395</v>
      </c>
      <c r="AA464" s="235"/>
      <c r="AF464" s="236"/>
    </row>
    <row r="465" spans="2:32" x14ac:dyDescent="0.25">
      <c r="B465" s="240">
        <v>12671.1</v>
      </c>
      <c r="C465" s="188">
        <v>29</v>
      </c>
      <c r="D465" s="188">
        <v>4550</v>
      </c>
      <c r="E465" s="241">
        <v>353.96689637582779</v>
      </c>
      <c r="F465" s="188">
        <v>46</v>
      </c>
      <c r="G465" s="188" t="s">
        <v>369</v>
      </c>
      <c r="H465" s="242">
        <v>11543.784653589682</v>
      </c>
      <c r="J465" s="235"/>
      <c r="K465" s="188">
        <f t="shared" si="24"/>
        <v>591.29823196170776</v>
      </c>
      <c r="L465" s="188">
        <f t="shared" si="25"/>
        <v>841</v>
      </c>
      <c r="M465" s="188">
        <f t="shared" si="26"/>
        <v>131.94999999999999</v>
      </c>
      <c r="N465" s="241">
        <f t="shared" si="27"/>
        <v>11543.784653589682</v>
      </c>
      <c r="AA465" s="235"/>
      <c r="AF465" s="236"/>
    </row>
    <row r="466" spans="2:32" x14ac:dyDescent="0.25">
      <c r="B466" s="240">
        <v>7070.29</v>
      </c>
      <c r="C466" s="188">
        <v>24</v>
      </c>
      <c r="D466" s="188">
        <v>2800</v>
      </c>
      <c r="E466" s="241">
        <v>193.79626876947799</v>
      </c>
      <c r="F466" s="188">
        <v>46</v>
      </c>
      <c r="G466" s="188" t="s">
        <v>369</v>
      </c>
      <c r="H466" s="242">
        <v>5983.4763963493842</v>
      </c>
      <c r="J466" s="235"/>
      <c r="K466" s="188">
        <f t="shared" si="24"/>
        <v>664.61547901734116</v>
      </c>
      <c r="L466" s="188">
        <f t="shared" si="25"/>
        <v>576</v>
      </c>
      <c r="M466" s="188">
        <f t="shared" si="26"/>
        <v>67.2</v>
      </c>
      <c r="N466" s="241">
        <f t="shared" si="27"/>
        <v>5983.4763963493842</v>
      </c>
      <c r="AA466" s="235"/>
      <c r="AF466" s="236"/>
    </row>
    <row r="467" spans="2:32" x14ac:dyDescent="0.25">
      <c r="B467" s="240">
        <v>1623.33</v>
      </c>
      <c r="C467" s="188">
        <v>29</v>
      </c>
      <c r="D467" s="188">
        <v>175</v>
      </c>
      <c r="E467" s="241">
        <v>20.695622979940993</v>
      </c>
      <c r="F467" s="188">
        <v>50</v>
      </c>
      <c r="G467" s="188" t="s">
        <v>373</v>
      </c>
      <c r="H467" s="242">
        <v>1013.5154923362252</v>
      </c>
      <c r="J467" s="235"/>
      <c r="K467" s="188">
        <f t="shared" si="24"/>
        <v>422.79471405527835</v>
      </c>
      <c r="L467" s="188">
        <f t="shared" si="25"/>
        <v>0</v>
      </c>
      <c r="M467" s="188">
        <f t="shared" si="26"/>
        <v>5.0750000000000002</v>
      </c>
      <c r="N467" s="241">
        <f t="shared" si="27"/>
        <v>1013.5154923362252</v>
      </c>
      <c r="AA467" s="235"/>
      <c r="AF467" s="236"/>
    </row>
    <row r="468" spans="2:32" x14ac:dyDescent="0.25">
      <c r="B468" s="240">
        <v>4872.3100000000004</v>
      </c>
      <c r="C468" s="188">
        <v>25</v>
      </c>
      <c r="D468" s="188">
        <v>1925</v>
      </c>
      <c r="E468" s="241">
        <v>122.42543477586636</v>
      </c>
      <c r="F468" s="188">
        <v>50</v>
      </c>
      <c r="G468" s="188" t="s">
        <v>373</v>
      </c>
      <c r="H468" s="242">
        <v>3871.8877243451234</v>
      </c>
      <c r="J468" s="235"/>
      <c r="K468" s="188">
        <f t="shared" si="24"/>
        <v>786.19283791976932</v>
      </c>
      <c r="L468" s="188">
        <f t="shared" si="25"/>
        <v>0</v>
      </c>
      <c r="M468" s="188">
        <f t="shared" si="26"/>
        <v>48.125</v>
      </c>
      <c r="N468" s="241">
        <f t="shared" si="27"/>
        <v>3871.8877243451234</v>
      </c>
      <c r="AA468" s="235"/>
      <c r="AF468" s="236"/>
    </row>
    <row r="469" spans="2:32" x14ac:dyDescent="0.25">
      <c r="B469" s="240">
        <v>36847.78</v>
      </c>
      <c r="C469" s="188">
        <v>53</v>
      </c>
      <c r="D469" s="188">
        <v>1400</v>
      </c>
      <c r="E469" s="241">
        <v>469.24003664544784</v>
      </c>
      <c r="F469" s="188">
        <v>32</v>
      </c>
      <c r="G469" s="188" t="s">
        <v>373</v>
      </c>
      <c r="H469" s="242">
        <v>36622.354481976668</v>
      </c>
      <c r="J469" s="235"/>
      <c r="K469" s="188">
        <f t="shared" si="24"/>
        <v>95.473524212194079</v>
      </c>
      <c r="L469" s="188">
        <f t="shared" si="25"/>
        <v>0</v>
      </c>
      <c r="M469" s="188">
        <f t="shared" si="26"/>
        <v>74.2</v>
      </c>
      <c r="N469" s="241">
        <f t="shared" si="27"/>
        <v>36622.354481976668</v>
      </c>
      <c r="AA469" s="235"/>
      <c r="AF469" s="236"/>
    </row>
    <row r="470" spans="2:32" x14ac:dyDescent="0.25">
      <c r="B470" s="240">
        <v>14496.14</v>
      </c>
      <c r="C470" s="188">
        <v>32</v>
      </c>
      <c r="D470" s="188">
        <v>2800</v>
      </c>
      <c r="E470" s="241">
        <v>187.54435357857321</v>
      </c>
      <c r="F470" s="188">
        <v>38</v>
      </c>
      <c r="G470" s="188" t="s">
        <v>369</v>
      </c>
      <c r="H470" s="242">
        <v>13372.138168864547</v>
      </c>
      <c r="J470" s="235"/>
      <c r="K470" s="188">
        <f t="shared" si="24"/>
        <v>567.3324628001817</v>
      </c>
      <c r="L470" s="188">
        <f t="shared" si="25"/>
        <v>1024</v>
      </c>
      <c r="M470" s="188">
        <f t="shared" si="26"/>
        <v>89.6</v>
      </c>
      <c r="N470" s="241">
        <f t="shared" si="27"/>
        <v>13372.138168864547</v>
      </c>
      <c r="AA470" s="235"/>
      <c r="AF470" s="236"/>
    </row>
    <row r="471" spans="2:32" x14ac:dyDescent="0.25">
      <c r="B471" s="240">
        <v>5865.29</v>
      </c>
      <c r="C471" s="188">
        <v>31</v>
      </c>
      <c r="D471" s="188">
        <v>1050</v>
      </c>
      <c r="E471" s="241">
        <v>69.263635583508943</v>
      </c>
      <c r="F471" s="188">
        <v>49</v>
      </c>
      <c r="G471" s="188" t="s">
        <v>369</v>
      </c>
      <c r="H471" s="242">
        <v>4611.3868517424407</v>
      </c>
      <c r="J471" s="235"/>
      <c r="K471" s="188">
        <f t="shared" si="24"/>
        <v>742.81402595404313</v>
      </c>
      <c r="L471" s="188">
        <f t="shared" si="25"/>
        <v>961</v>
      </c>
      <c r="M471" s="188">
        <f t="shared" si="26"/>
        <v>32.549999999999997</v>
      </c>
      <c r="N471" s="241">
        <f t="shared" si="27"/>
        <v>4611.3868517424407</v>
      </c>
      <c r="AA471" s="235"/>
      <c r="AF471" s="236"/>
    </row>
    <row r="472" spans="2:32" x14ac:dyDescent="0.25">
      <c r="B472" s="240">
        <v>6457.16</v>
      </c>
      <c r="C472" s="188">
        <v>36</v>
      </c>
      <c r="D472" s="188">
        <v>1050</v>
      </c>
      <c r="E472" s="241">
        <v>101.56747722425214</v>
      </c>
      <c r="F472" s="188">
        <v>49</v>
      </c>
      <c r="G472" s="188" t="s">
        <v>369</v>
      </c>
      <c r="H472" s="242">
        <v>5379.4542551345103</v>
      </c>
      <c r="J472" s="235"/>
      <c r="K472" s="188">
        <f t="shared" si="24"/>
        <v>506.55979065427488</v>
      </c>
      <c r="L472" s="188">
        <f t="shared" si="25"/>
        <v>1296</v>
      </c>
      <c r="M472" s="188">
        <f t="shared" si="26"/>
        <v>37.799999999999997</v>
      </c>
      <c r="N472" s="241">
        <f t="shared" si="27"/>
        <v>5379.4542551345103</v>
      </c>
      <c r="AA472" s="235"/>
      <c r="AF472" s="236"/>
    </row>
    <row r="473" spans="2:32" x14ac:dyDescent="0.25">
      <c r="B473" s="240">
        <v>3409.35</v>
      </c>
      <c r="C473" s="188">
        <v>25</v>
      </c>
      <c r="D473" s="188">
        <v>1050</v>
      </c>
      <c r="E473" s="241">
        <v>64.291113233361159</v>
      </c>
      <c r="F473" s="188">
        <v>45</v>
      </c>
      <c r="G473" s="188" t="s">
        <v>369</v>
      </c>
      <c r="H473" s="242">
        <v>2304.232283453086</v>
      </c>
      <c r="J473" s="235"/>
      <c r="K473" s="188">
        <f t="shared" ref="K473:K536" si="28">D473*F473/E473</f>
        <v>734.93827721560763</v>
      </c>
      <c r="L473" s="188">
        <f t="shared" ref="L473:L536" si="29">IF(G473="F",0,C473^2)</f>
        <v>625</v>
      </c>
      <c r="M473" s="188">
        <f t="shared" ref="M473:M536" si="30">C473*D473/1000</f>
        <v>26.25</v>
      </c>
      <c r="N473" s="241">
        <f t="shared" ref="N473:N536" si="31">H473</f>
        <v>2304.232283453086</v>
      </c>
      <c r="AA473" s="235"/>
      <c r="AF473" s="236"/>
    </row>
    <row r="474" spans="2:32" x14ac:dyDescent="0.25">
      <c r="B474" s="240">
        <v>10180.57</v>
      </c>
      <c r="C474" s="188">
        <v>29</v>
      </c>
      <c r="D474" s="188">
        <v>2800</v>
      </c>
      <c r="E474" s="241">
        <v>206.2987353742366</v>
      </c>
      <c r="F474" s="188">
        <v>50</v>
      </c>
      <c r="G474" s="188" t="s">
        <v>369</v>
      </c>
      <c r="H474" s="242">
        <v>9007.0724524246107</v>
      </c>
      <c r="J474" s="235"/>
      <c r="K474" s="188">
        <f t="shared" si="28"/>
        <v>678.62752404193236</v>
      </c>
      <c r="L474" s="188">
        <f t="shared" si="29"/>
        <v>841</v>
      </c>
      <c r="M474" s="188">
        <f t="shared" si="30"/>
        <v>81.2</v>
      </c>
      <c r="N474" s="241">
        <f t="shared" si="31"/>
        <v>9007.0724524246107</v>
      </c>
      <c r="AA474" s="235"/>
      <c r="AF474" s="236"/>
    </row>
    <row r="475" spans="2:32" x14ac:dyDescent="0.25">
      <c r="B475" s="240">
        <v>27651.51</v>
      </c>
      <c r="C475" s="188">
        <v>47</v>
      </c>
      <c r="D475" s="188">
        <v>2800</v>
      </c>
      <c r="E475" s="241">
        <v>679.07596021398774</v>
      </c>
      <c r="F475" s="188">
        <v>23</v>
      </c>
      <c r="G475" s="188" t="s">
        <v>369</v>
      </c>
      <c r="H475" s="242">
        <v>26711.771732680252</v>
      </c>
      <c r="J475" s="235"/>
      <c r="K475" s="188">
        <f t="shared" si="28"/>
        <v>94.834751593483773</v>
      </c>
      <c r="L475" s="188">
        <f t="shared" si="29"/>
        <v>2209</v>
      </c>
      <c r="M475" s="188">
        <f t="shared" si="30"/>
        <v>131.6</v>
      </c>
      <c r="N475" s="241">
        <f t="shared" si="31"/>
        <v>26711.771732680252</v>
      </c>
      <c r="AA475" s="235"/>
      <c r="AF475" s="236"/>
    </row>
    <row r="476" spans="2:32" x14ac:dyDescent="0.25">
      <c r="B476" s="240">
        <v>14099.49</v>
      </c>
      <c r="C476" s="188">
        <v>38</v>
      </c>
      <c r="D476" s="188">
        <v>1400</v>
      </c>
      <c r="E476" s="241">
        <v>377.56770410096379</v>
      </c>
      <c r="F476" s="188">
        <v>37</v>
      </c>
      <c r="G476" s="188" t="s">
        <v>369</v>
      </c>
      <c r="H476" s="242">
        <v>13448.686748094777</v>
      </c>
      <c r="J476" s="235"/>
      <c r="K476" s="188">
        <f t="shared" si="28"/>
        <v>137.1939375041155</v>
      </c>
      <c r="L476" s="188">
        <f t="shared" si="29"/>
        <v>1444</v>
      </c>
      <c r="M476" s="188">
        <f t="shared" si="30"/>
        <v>53.2</v>
      </c>
      <c r="N476" s="241">
        <f t="shared" si="31"/>
        <v>13448.686748094777</v>
      </c>
      <c r="AA476" s="235"/>
      <c r="AF476" s="236"/>
    </row>
    <row r="477" spans="2:32" x14ac:dyDescent="0.25">
      <c r="B477" s="240">
        <v>2705.53</v>
      </c>
      <c r="C477" s="188">
        <v>29</v>
      </c>
      <c r="D477" s="188">
        <v>1050</v>
      </c>
      <c r="E477" s="241">
        <v>119.55173321302793</v>
      </c>
      <c r="F477" s="188">
        <v>50</v>
      </c>
      <c r="G477" s="188" t="s">
        <v>369</v>
      </c>
      <c r="H477" s="242">
        <v>1817.2529280878152</v>
      </c>
      <c r="J477" s="235"/>
      <c r="K477" s="188">
        <f t="shared" si="28"/>
        <v>439.14043392788648</v>
      </c>
      <c r="L477" s="188">
        <f t="shared" si="29"/>
        <v>841</v>
      </c>
      <c r="M477" s="188">
        <f t="shared" si="30"/>
        <v>30.45</v>
      </c>
      <c r="N477" s="241">
        <f t="shared" si="31"/>
        <v>1817.2529280878152</v>
      </c>
      <c r="AA477" s="235"/>
      <c r="AF477" s="236"/>
    </row>
    <row r="478" spans="2:32" x14ac:dyDescent="0.25">
      <c r="B478" s="240">
        <v>2101.4899999999998</v>
      </c>
      <c r="C478" s="188">
        <v>33</v>
      </c>
      <c r="D478" s="188">
        <v>175</v>
      </c>
      <c r="E478" s="241">
        <v>22.111433596534702</v>
      </c>
      <c r="F478" s="188">
        <v>50</v>
      </c>
      <c r="G478" s="188" t="s">
        <v>369</v>
      </c>
      <c r="H478" s="242">
        <v>1282.1354691724553</v>
      </c>
      <c r="J478" s="235"/>
      <c r="K478" s="188">
        <f t="shared" si="28"/>
        <v>395.72287168984366</v>
      </c>
      <c r="L478" s="188">
        <f t="shared" si="29"/>
        <v>1089</v>
      </c>
      <c r="M478" s="188">
        <f t="shared" si="30"/>
        <v>5.7750000000000004</v>
      </c>
      <c r="N478" s="241">
        <f t="shared" si="31"/>
        <v>1282.1354691724553</v>
      </c>
      <c r="AA478" s="235"/>
      <c r="AF478" s="236"/>
    </row>
    <row r="479" spans="2:32" x14ac:dyDescent="0.25">
      <c r="B479" s="240">
        <v>15924.36</v>
      </c>
      <c r="C479" s="188">
        <v>33</v>
      </c>
      <c r="D479" s="188">
        <v>2800</v>
      </c>
      <c r="E479" s="241">
        <v>421.72864641127978</v>
      </c>
      <c r="F479" s="188">
        <v>50</v>
      </c>
      <c r="G479" s="188" t="s">
        <v>373</v>
      </c>
      <c r="H479" s="242">
        <v>15415.524070645328</v>
      </c>
      <c r="J479" s="235"/>
      <c r="K479" s="188">
        <f t="shared" si="28"/>
        <v>331.9670152628633</v>
      </c>
      <c r="L479" s="188">
        <f t="shared" si="29"/>
        <v>0</v>
      </c>
      <c r="M479" s="188">
        <f t="shared" si="30"/>
        <v>92.4</v>
      </c>
      <c r="N479" s="241">
        <f t="shared" si="31"/>
        <v>15415.524070645328</v>
      </c>
      <c r="AA479" s="235"/>
      <c r="AF479" s="236"/>
    </row>
    <row r="480" spans="2:32" x14ac:dyDescent="0.25">
      <c r="B480" s="240">
        <v>10942.96</v>
      </c>
      <c r="C480" s="188">
        <v>48</v>
      </c>
      <c r="D480" s="188">
        <v>1050</v>
      </c>
      <c r="E480" s="241">
        <v>284.12787893413918</v>
      </c>
      <c r="F480" s="188">
        <v>22</v>
      </c>
      <c r="G480" s="188" t="s">
        <v>373</v>
      </c>
      <c r="H480" s="242">
        <v>10810.014230416695</v>
      </c>
      <c r="J480" s="235"/>
      <c r="K480" s="188">
        <f t="shared" si="28"/>
        <v>81.301419933362396</v>
      </c>
      <c r="L480" s="188">
        <f t="shared" si="29"/>
        <v>0</v>
      </c>
      <c r="M480" s="188">
        <f t="shared" si="30"/>
        <v>50.4</v>
      </c>
      <c r="N480" s="241">
        <f t="shared" si="31"/>
        <v>10810.014230416695</v>
      </c>
      <c r="AA480" s="235"/>
      <c r="AF480" s="236"/>
    </row>
    <row r="481" spans="2:32" x14ac:dyDescent="0.25">
      <c r="B481" s="240">
        <v>10097.48</v>
      </c>
      <c r="C481" s="188">
        <v>33</v>
      </c>
      <c r="D481" s="188">
        <v>2800</v>
      </c>
      <c r="E481" s="241">
        <v>214.06541420014958</v>
      </c>
      <c r="F481" s="188">
        <v>32</v>
      </c>
      <c r="G481" s="188" t="s">
        <v>369</v>
      </c>
      <c r="H481" s="242">
        <v>9162.9027940246033</v>
      </c>
      <c r="J481" s="235"/>
      <c r="K481" s="188">
        <f t="shared" si="28"/>
        <v>418.56364483159649</v>
      </c>
      <c r="L481" s="188">
        <f t="shared" si="29"/>
        <v>1089</v>
      </c>
      <c r="M481" s="188">
        <f t="shared" si="30"/>
        <v>92.4</v>
      </c>
      <c r="N481" s="241">
        <f t="shared" si="31"/>
        <v>9162.9027940246033</v>
      </c>
      <c r="AA481" s="235"/>
      <c r="AF481" s="236"/>
    </row>
    <row r="482" spans="2:32" x14ac:dyDescent="0.25">
      <c r="B482" s="240">
        <v>15086.23</v>
      </c>
      <c r="C482" s="188">
        <v>47</v>
      </c>
      <c r="D482" s="188">
        <v>1050</v>
      </c>
      <c r="E482" s="241">
        <v>492.04926597429306</v>
      </c>
      <c r="F482" s="188">
        <v>23</v>
      </c>
      <c r="G482" s="188" t="s">
        <v>369</v>
      </c>
      <c r="H482" s="242">
        <v>14315.405431105575</v>
      </c>
      <c r="J482" s="235"/>
      <c r="K482" s="188">
        <f t="shared" si="28"/>
        <v>49.080451227137303</v>
      </c>
      <c r="L482" s="188">
        <f t="shared" si="29"/>
        <v>2209</v>
      </c>
      <c r="M482" s="188">
        <f t="shared" si="30"/>
        <v>49.35</v>
      </c>
      <c r="N482" s="241">
        <f t="shared" si="31"/>
        <v>14315.405431105575</v>
      </c>
      <c r="AA482" s="235"/>
      <c r="AF482" s="236"/>
    </row>
    <row r="483" spans="2:32" x14ac:dyDescent="0.25">
      <c r="B483" s="240">
        <v>3203.07</v>
      </c>
      <c r="C483" s="188">
        <v>31</v>
      </c>
      <c r="D483" s="188">
        <v>1050</v>
      </c>
      <c r="E483" s="241">
        <v>74.236409420273688</v>
      </c>
      <c r="F483" s="188">
        <v>29</v>
      </c>
      <c r="G483" s="188" t="s">
        <v>373</v>
      </c>
      <c r="H483" s="242">
        <v>2596.8340392159625</v>
      </c>
      <c r="J483" s="235"/>
      <c r="K483" s="188">
        <f t="shared" si="28"/>
        <v>410.17608795724186</v>
      </c>
      <c r="L483" s="188">
        <f t="shared" si="29"/>
        <v>0</v>
      </c>
      <c r="M483" s="188">
        <f t="shared" si="30"/>
        <v>32.549999999999997</v>
      </c>
      <c r="N483" s="241">
        <f t="shared" si="31"/>
        <v>2596.8340392159625</v>
      </c>
      <c r="AA483" s="235"/>
      <c r="AF483" s="236"/>
    </row>
    <row r="484" spans="2:32" x14ac:dyDescent="0.25">
      <c r="B484" s="240">
        <v>2969.43</v>
      </c>
      <c r="C484" s="188">
        <v>27</v>
      </c>
      <c r="D484" s="188">
        <v>1050</v>
      </c>
      <c r="E484" s="241">
        <v>68.198256023348691</v>
      </c>
      <c r="F484" s="188">
        <v>48</v>
      </c>
      <c r="G484" s="188" t="s">
        <v>369</v>
      </c>
      <c r="H484" s="242">
        <v>1823.5067971855642</v>
      </c>
      <c r="J484" s="235"/>
      <c r="K484" s="188">
        <f t="shared" si="28"/>
        <v>739.02183045186382</v>
      </c>
      <c r="L484" s="188">
        <f t="shared" si="29"/>
        <v>729</v>
      </c>
      <c r="M484" s="188">
        <f t="shared" si="30"/>
        <v>28.35</v>
      </c>
      <c r="N484" s="241">
        <f t="shared" si="31"/>
        <v>1823.5067971855642</v>
      </c>
      <c r="AA484" s="235"/>
      <c r="AF484" s="236"/>
    </row>
    <row r="485" spans="2:32" x14ac:dyDescent="0.25">
      <c r="B485" s="240">
        <v>7253.53</v>
      </c>
      <c r="C485" s="188">
        <v>38</v>
      </c>
      <c r="D485" s="188">
        <v>1050</v>
      </c>
      <c r="E485" s="241">
        <v>89.153169146161247</v>
      </c>
      <c r="F485" s="188">
        <v>27</v>
      </c>
      <c r="G485" s="188" t="s">
        <v>369</v>
      </c>
      <c r="H485" s="242">
        <v>6364.4254975065833</v>
      </c>
      <c r="J485" s="235"/>
      <c r="K485" s="188">
        <f t="shared" si="28"/>
        <v>317.99206098351794</v>
      </c>
      <c r="L485" s="188">
        <f t="shared" si="29"/>
        <v>1444</v>
      </c>
      <c r="M485" s="188">
        <f t="shared" si="30"/>
        <v>39.9</v>
      </c>
      <c r="N485" s="241">
        <f t="shared" si="31"/>
        <v>6364.4254975065833</v>
      </c>
      <c r="AA485" s="235"/>
      <c r="AF485" s="236"/>
    </row>
    <row r="486" spans="2:32" x14ac:dyDescent="0.25">
      <c r="B486" s="240">
        <v>7450.56</v>
      </c>
      <c r="C486" s="188">
        <v>26</v>
      </c>
      <c r="D486" s="188">
        <v>2800</v>
      </c>
      <c r="E486" s="241">
        <v>179.96769481938469</v>
      </c>
      <c r="F486" s="188">
        <v>49</v>
      </c>
      <c r="G486" s="188" t="s">
        <v>369</v>
      </c>
      <c r="H486" s="242">
        <v>6250.230803011078</v>
      </c>
      <c r="J486" s="235"/>
      <c r="K486" s="188">
        <f t="shared" si="28"/>
        <v>762.35904525917124</v>
      </c>
      <c r="L486" s="188">
        <f t="shared" si="29"/>
        <v>676</v>
      </c>
      <c r="M486" s="188">
        <f t="shared" si="30"/>
        <v>72.8</v>
      </c>
      <c r="N486" s="241">
        <f t="shared" si="31"/>
        <v>6250.230803011078</v>
      </c>
      <c r="AA486" s="235"/>
      <c r="AF486" s="236"/>
    </row>
    <row r="487" spans="2:32" x14ac:dyDescent="0.25">
      <c r="B487" s="240">
        <v>3384.23</v>
      </c>
      <c r="C487" s="188">
        <v>30</v>
      </c>
      <c r="D487" s="188">
        <v>1050</v>
      </c>
      <c r="E487" s="241">
        <v>81.689116433114108</v>
      </c>
      <c r="F487" s="188">
        <v>45</v>
      </c>
      <c r="G487" s="188" t="s">
        <v>369</v>
      </c>
      <c r="H487" s="242">
        <v>2311.9334152073889</v>
      </c>
      <c r="J487" s="235"/>
      <c r="K487" s="188">
        <f t="shared" si="28"/>
        <v>578.41242583016094</v>
      </c>
      <c r="L487" s="188">
        <f t="shared" si="29"/>
        <v>900</v>
      </c>
      <c r="M487" s="188">
        <f t="shared" si="30"/>
        <v>31.5</v>
      </c>
      <c r="N487" s="241">
        <f t="shared" si="31"/>
        <v>2311.9334152073889</v>
      </c>
      <c r="AA487" s="235"/>
      <c r="AF487" s="236"/>
    </row>
    <row r="488" spans="2:32" x14ac:dyDescent="0.25">
      <c r="B488" s="240">
        <v>13182.59</v>
      </c>
      <c r="C488" s="188">
        <v>39</v>
      </c>
      <c r="D488" s="188">
        <v>1050</v>
      </c>
      <c r="E488" s="241">
        <v>234.41154276619895</v>
      </c>
      <c r="F488" s="188">
        <v>36</v>
      </c>
      <c r="G488" s="188" t="s">
        <v>369</v>
      </c>
      <c r="H488" s="242">
        <v>12472.600397877033</v>
      </c>
      <c r="J488" s="235"/>
      <c r="K488" s="188">
        <f t="shared" si="28"/>
        <v>161.25485781944431</v>
      </c>
      <c r="L488" s="188">
        <f t="shared" si="29"/>
        <v>1521</v>
      </c>
      <c r="M488" s="188">
        <f t="shared" si="30"/>
        <v>40.950000000000003</v>
      </c>
      <c r="N488" s="241">
        <f t="shared" si="31"/>
        <v>12472.600397877033</v>
      </c>
      <c r="AA488" s="235"/>
      <c r="AF488" s="236"/>
    </row>
    <row r="489" spans="2:32" x14ac:dyDescent="0.25">
      <c r="B489" s="240">
        <v>21629.01</v>
      </c>
      <c r="C489" s="188">
        <v>40</v>
      </c>
      <c r="D489" s="188">
        <v>2800</v>
      </c>
      <c r="E489" s="241">
        <v>371.9510284725738</v>
      </c>
      <c r="F489" s="188">
        <v>35</v>
      </c>
      <c r="G489" s="188" t="s">
        <v>369</v>
      </c>
      <c r="H489" s="242">
        <v>20680.309411371989</v>
      </c>
      <c r="J489" s="235"/>
      <c r="K489" s="188">
        <f t="shared" si="28"/>
        <v>263.47554516098381</v>
      </c>
      <c r="L489" s="188">
        <f t="shared" si="29"/>
        <v>1600</v>
      </c>
      <c r="M489" s="188">
        <f t="shared" si="30"/>
        <v>112</v>
      </c>
      <c r="N489" s="241">
        <f t="shared" si="31"/>
        <v>20680.309411371989</v>
      </c>
      <c r="AA489" s="235"/>
      <c r="AF489" s="236"/>
    </row>
    <row r="490" spans="2:32" x14ac:dyDescent="0.25">
      <c r="B490" s="240">
        <v>4716.34</v>
      </c>
      <c r="C490" s="188">
        <v>29</v>
      </c>
      <c r="D490" s="188">
        <v>1925</v>
      </c>
      <c r="E490" s="241">
        <v>178.15552400372789</v>
      </c>
      <c r="F490" s="188">
        <v>31</v>
      </c>
      <c r="G490" s="188" t="s">
        <v>369</v>
      </c>
      <c r="H490" s="242">
        <v>3966.5028498956881</v>
      </c>
      <c r="J490" s="235"/>
      <c r="K490" s="188">
        <f t="shared" si="28"/>
        <v>334.96014414209969</v>
      </c>
      <c r="L490" s="188">
        <f t="shared" si="29"/>
        <v>841</v>
      </c>
      <c r="M490" s="188">
        <f t="shared" si="30"/>
        <v>55.825000000000003</v>
      </c>
      <c r="N490" s="241">
        <f t="shared" si="31"/>
        <v>3966.5028498956881</v>
      </c>
      <c r="AA490" s="235"/>
      <c r="AF490" s="236"/>
    </row>
    <row r="491" spans="2:32" x14ac:dyDescent="0.25">
      <c r="B491" s="240">
        <v>17138.669999999998</v>
      </c>
      <c r="C491" s="188">
        <v>37</v>
      </c>
      <c r="D491" s="188">
        <v>2800</v>
      </c>
      <c r="E491" s="241">
        <v>269.94687888385107</v>
      </c>
      <c r="F491" s="188">
        <v>48</v>
      </c>
      <c r="G491" s="188" t="s">
        <v>369</v>
      </c>
      <c r="H491" s="242">
        <v>15989.149489057127</v>
      </c>
      <c r="J491" s="235"/>
      <c r="K491" s="188">
        <f t="shared" si="28"/>
        <v>497.87573227630367</v>
      </c>
      <c r="L491" s="188">
        <f t="shared" si="29"/>
        <v>1369</v>
      </c>
      <c r="M491" s="188">
        <f t="shared" si="30"/>
        <v>103.6</v>
      </c>
      <c r="N491" s="241">
        <f t="shared" si="31"/>
        <v>15989.149489057127</v>
      </c>
      <c r="AA491" s="235"/>
      <c r="AF491" s="236"/>
    </row>
    <row r="492" spans="2:32" x14ac:dyDescent="0.25">
      <c r="B492" s="240">
        <v>9858.3799999999992</v>
      </c>
      <c r="C492" s="188">
        <v>35</v>
      </c>
      <c r="D492" s="188">
        <v>1750</v>
      </c>
      <c r="E492" s="241">
        <v>163.44835956047638</v>
      </c>
      <c r="F492" s="188">
        <v>45</v>
      </c>
      <c r="G492" s="188" t="s">
        <v>369</v>
      </c>
      <c r="H492" s="242">
        <v>8810.4693108860738</v>
      </c>
      <c r="J492" s="235"/>
      <c r="K492" s="188">
        <f t="shared" si="28"/>
        <v>481.80355074693955</v>
      </c>
      <c r="L492" s="188">
        <f t="shared" si="29"/>
        <v>1225</v>
      </c>
      <c r="M492" s="188">
        <f t="shared" si="30"/>
        <v>61.25</v>
      </c>
      <c r="N492" s="241">
        <f t="shared" si="31"/>
        <v>8810.4693108860738</v>
      </c>
      <c r="AA492" s="235"/>
      <c r="AF492" s="236"/>
    </row>
    <row r="493" spans="2:32" x14ac:dyDescent="0.25">
      <c r="B493" s="240">
        <v>39326.839999999997</v>
      </c>
      <c r="C493" s="188">
        <v>55</v>
      </c>
      <c r="D493" s="188">
        <v>1750</v>
      </c>
      <c r="E493" s="241">
        <v>713.77223937767917</v>
      </c>
      <c r="F493" s="188">
        <v>20</v>
      </c>
      <c r="G493" s="188" t="s">
        <v>369</v>
      </c>
      <c r="H493" s="242">
        <v>38255.478985212678</v>
      </c>
      <c r="J493" s="235"/>
      <c r="K493" s="188">
        <f t="shared" si="28"/>
        <v>49.035249718475541</v>
      </c>
      <c r="L493" s="188">
        <f t="shared" si="29"/>
        <v>3025</v>
      </c>
      <c r="M493" s="188">
        <f t="shared" si="30"/>
        <v>96.25</v>
      </c>
      <c r="N493" s="241">
        <f t="shared" si="31"/>
        <v>38255.478985212678</v>
      </c>
      <c r="AA493" s="235"/>
      <c r="AF493" s="236"/>
    </row>
    <row r="494" spans="2:32" x14ac:dyDescent="0.25">
      <c r="B494" s="240">
        <v>6963.52</v>
      </c>
      <c r="C494" s="188">
        <v>37</v>
      </c>
      <c r="D494" s="188">
        <v>1134.5617500000001</v>
      </c>
      <c r="E494" s="241">
        <v>120.32028440450242</v>
      </c>
      <c r="F494" s="188">
        <v>38</v>
      </c>
      <c r="G494" s="188" t="s">
        <v>369</v>
      </c>
      <c r="H494" s="242">
        <v>6048.5882389456983</v>
      </c>
      <c r="J494" s="235"/>
      <c r="K494" s="188">
        <f t="shared" si="28"/>
        <v>358.32151422662935</v>
      </c>
      <c r="L494" s="188">
        <f t="shared" si="29"/>
        <v>1369</v>
      </c>
      <c r="M494" s="188">
        <f t="shared" si="30"/>
        <v>41.978784750000003</v>
      </c>
      <c r="N494" s="241">
        <f t="shared" si="31"/>
        <v>6048.5882389456983</v>
      </c>
      <c r="AA494" s="235"/>
      <c r="AF494" s="236"/>
    </row>
    <row r="495" spans="2:32" x14ac:dyDescent="0.25">
      <c r="B495" s="240">
        <v>5169.6400000000003</v>
      </c>
      <c r="C495" s="188">
        <v>30</v>
      </c>
      <c r="D495" s="188">
        <v>1050</v>
      </c>
      <c r="E495" s="241">
        <v>68.198116736385131</v>
      </c>
      <c r="F495" s="188">
        <v>45</v>
      </c>
      <c r="G495" s="188" t="s">
        <v>373</v>
      </c>
      <c r="H495" s="242">
        <v>4238.3941799127624</v>
      </c>
      <c r="J495" s="235"/>
      <c r="K495" s="188">
        <f t="shared" si="28"/>
        <v>692.83438108183316</v>
      </c>
      <c r="L495" s="188">
        <f t="shared" si="29"/>
        <v>0</v>
      </c>
      <c r="M495" s="188">
        <f t="shared" si="30"/>
        <v>31.5</v>
      </c>
      <c r="N495" s="241">
        <f t="shared" si="31"/>
        <v>4238.3941799127624</v>
      </c>
      <c r="AA495" s="235"/>
      <c r="AF495" s="236"/>
    </row>
    <row r="496" spans="2:32" x14ac:dyDescent="0.25">
      <c r="B496" s="240">
        <v>21708.400000000001</v>
      </c>
      <c r="C496" s="188">
        <v>56</v>
      </c>
      <c r="D496" s="188">
        <v>1050</v>
      </c>
      <c r="E496" s="241">
        <v>599.41274202203704</v>
      </c>
      <c r="F496" s="188">
        <v>24</v>
      </c>
      <c r="G496" s="188" t="s">
        <v>369</v>
      </c>
      <c r="H496" s="242">
        <v>20671.898096701367</v>
      </c>
      <c r="J496" s="235"/>
      <c r="K496" s="188">
        <f t="shared" si="28"/>
        <v>42.0411483329354</v>
      </c>
      <c r="L496" s="188">
        <f t="shared" si="29"/>
        <v>3136</v>
      </c>
      <c r="M496" s="188">
        <f t="shared" si="30"/>
        <v>58.8</v>
      </c>
      <c r="N496" s="241">
        <f t="shared" si="31"/>
        <v>20671.898096701367</v>
      </c>
      <c r="AA496" s="235"/>
      <c r="AF496" s="236"/>
    </row>
    <row r="497" spans="2:32" x14ac:dyDescent="0.25">
      <c r="B497" s="240">
        <v>7877.33</v>
      </c>
      <c r="C497" s="188">
        <v>36</v>
      </c>
      <c r="D497" s="188">
        <v>1050</v>
      </c>
      <c r="E497" s="241">
        <v>80.273941164263491</v>
      </c>
      <c r="F497" s="188">
        <v>39</v>
      </c>
      <c r="G497" s="188" t="s">
        <v>373</v>
      </c>
      <c r="H497" s="242">
        <v>7190.0071806799488</v>
      </c>
      <c r="J497" s="235"/>
      <c r="K497" s="188">
        <f t="shared" si="28"/>
        <v>510.12818613458336</v>
      </c>
      <c r="L497" s="188">
        <f t="shared" si="29"/>
        <v>0</v>
      </c>
      <c r="M497" s="188">
        <f t="shared" si="30"/>
        <v>37.799999999999997</v>
      </c>
      <c r="N497" s="241">
        <f t="shared" si="31"/>
        <v>7190.0071806799488</v>
      </c>
      <c r="AA497" s="235"/>
      <c r="AF497" s="236"/>
    </row>
    <row r="498" spans="2:32" x14ac:dyDescent="0.25">
      <c r="B498" s="240">
        <v>5808.65</v>
      </c>
      <c r="C498" s="188">
        <v>33</v>
      </c>
      <c r="D498" s="188">
        <v>1750</v>
      </c>
      <c r="E498" s="241">
        <v>133.79088387509347</v>
      </c>
      <c r="F498" s="188">
        <v>27</v>
      </c>
      <c r="G498" s="188" t="s">
        <v>369</v>
      </c>
      <c r="H498" s="242">
        <v>4955.725586285007</v>
      </c>
      <c r="J498" s="235"/>
      <c r="K498" s="188">
        <f t="shared" si="28"/>
        <v>353.16307532665957</v>
      </c>
      <c r="L498" s="188">
        <f t="shared" si="29"/>
        <v>1089</v>
      </c>
      <c r="M498" s="188">
        <f t="shared" si="30"/>
        <v>57.75</v>
      </c>
      <c r="N498" s="241">
        <f t="shared" si="31"/>
        <v>4955.725586285007</v>
      </c>
      <c r="AA498" s="235"/>
      <c r="AF498" s="236"/>
    </row>
    <row r="499" spans="2:32" x14ac:dyDescent="0.25">
      <c r="B499" s="240">
        <v>4273.32</v>
      </c>
      <c r="C499" s="188">
        <v>33</v>
      </c>
      <c r="D499" s="188">
        <v>1050</v>
      </c>
      <c r="E499" s="241">
        <v>80.274530325056091</v>
      </c>
      <c r="F499" s="188">
        <v>37</v>
      </c>
      <c r="G499" s="188" t="s">
        <v>369</v>
      </c>
      <c r="H499" s="242">
        <v>3263.1068657044179</v>
      </c>
      <c r="J499" s="235"/>
      <c r="K499" s="188">
        <f t="shared" si="28"/>
        <v>483.96421433653347</v>
      </c>
      <c r="L499" s="188">
        <f t="shared" si="29"/>
        <v>1089</v>
      </c>
      <c r="M499" s="188">
        <f t="shared" si="30"/>
        <v>34.65</v>
      </c>
      <c r="N499" s="241">
        <f t="shared" si="31"/>
        <v>3263.1068657044179</v>
      </c>
      <c r="AA499" s="235"/>
      <c r="AF499" s="236"/>
    </row>
    <row r="500" spans="2:32" x14ac:dyDescent="0.25">
      <c r="B500" s="240">
        <v>2550.38</v>
      </c>
      <c r="C500" s="188">
        <v>23</v>
      </c>
      <c r="D500" s="188">
        <v>1050</v>
      </c>
      <c r="E500" s="241">
        <v>108.65552098199025</v>
      </c>
      <c r="F500" s="188">
        <v>50</v>
      </c>
      <c r="G500" s="188" t="s">
        <v>373</v>
      </c>
      <c r="H500" s="242">
        <v>1867.7000790460197</v>
      </c>
      <c r="J500" s="235"/>
      <c r="K500" s="188">
        <f t="shared" si="28"/>
        <v>483.17839282830295</v>
      </c>
      <c r="L500" s="188">
        <f t="shared" si="29"/>
        <v>0</v>
      </c>
      <c r="M500" s="188">
        <f t="shared" si="30"/>
        <v>24.15</v>
      </c>
      <c r="N500" s="241">
        <f t="shared" si="31"/>
        <v>1867.7000790460197</v>
      </c>
      <c r="AA500" s="235"/>
      <c r="AF500" s="236"/>
    </row>
    <row r="501" spans="2:32" x14ac:dyDescent="0.25">
      <c r="B501" s="240">
        <v>23784.959999999999</v>
      </c>
      <c r="C501" s="188">
        <v>41</v>
      </c>
      <c r="D501" s="188">
        <v>3500</v>
      </c>
      <c r="E501" s="241">
        <v>460.5584599338062</v>
      </c>
      <c r="F501" s="188">
        <v>29</v>
      </c>
      <c r="G501" s="188" t="s">
        <v>369</v>
      </c>
      <c r="H501" s="242">
        <v>22856.571660771642</v>
      </c>
      <c r="J501" s="235"/>
      <c r="K501" s="188">
        <f t="shared" si="28"/>
        <v>220.38461743724801</v>
      </c>
      <c r="L501" s="188">
        <f t="shared" si="29"/>
        <v>1681</v>
      </c>
      <c r="M501" s="188">
        <f t="shared" si="30"/>
        <v>143.5</v>
      </c>
      <c r="N501" s="241">
        <f t="shared" si="31"/>
        <v>22856.571660771642</v>
      </c>
      <c r="AA501" s="235"/>
      <c r="AF501" s="236"/>
    </row>
    <row r="502" spans="2:32" x14ac:dyDescent="0.25">
      <c r="B502" s="240">
        <v>16525.060000000001</v>
      </c>
      <c r="C502" s="188">
        <v>39</v>
      </c>
      <c r="D502" s="188">
        <v>2800</v>
      </c>
      <c r="E502" s="241">
        <v>343.82219046271712</v>
      </c>
      <c r="F502" s="188">
        <v>26</v>
      </c>
      <c r="G502" s="188" t="s">
        <v>373</v>
      </c>
      <c r="H502" s="242">
        <v>16210.534833191856</v>
      </c>
      <c r="J502" s="235"/>
      <c r="K502" s="188">
        <f t="shared" si="28"/>
        <v>211.73735151307571</v>
      </c>
      <c r="L502" s="188">
        <f t="shared" si="29"/>
        <v>0</v>
      </c>
      <c r="M502" s="188">
        <f t="shared" si="30"/>
        <v>109.2</v>
      </c>
      <c r="N502" s="241">
        <f t="shared" si="31"/>
        <v>16210.534833191856</v>
      </c>
      <c r="AA502" s="235"/>
      <c r="AF502" s="236"/>
    </row>
    <row r="503" spans="2:32" x14ac:dyDescent="0.25">
      <c r="B503" s="240">
        <v>8954.65</v>
      </c>
      <c r="C503" s="188">
        <v>32</v>
      </c>
      <c r="D503" s="188">
        <v>2800</v>
      </c>
      <c r="E503" s="241">
        <v>268.8135639552857</v>
      </c>
      <c r="F503" s="188">
        <v>43</v>
      </c>
      <c r="G503" s="188" t="s">
        <v>373</v>
      </c>
      <c r="H503" s="242">
        <v>8366.372284775869</v>
      </c>
      <c r="J503" s="235"/>
      <c r="K503" s="188">
        <f t="shared" si="28"/>
        <v>447.89406542010386</v>
      </c>
      <c r="L503" s="188">
        <f t="shared" si="29"/>
        <v>0</v>
      </c>
      <c r="M503" s="188">
        <f t="shared" si="30"/>
        <v>89.6</v>
      </c>
      <c r="N503" s="241">
        <f t="shared" si="31"/>
        <v>8366.372284775869</v>
      </c>
      <c r="AA503" s="235"/>
      <c r="AF503" s="236"/>
    </row>
    <row r="504" spans="2:32" x14ac:dyDescent="0.25">
      <c r="B504" s="240">
        <v>8095.66</v>
      </c>
      <c r="C504" s="188">
        <v>29</v>
      </c>
      <c r="D504" s="188">
        <v>2800</v>
      </c>
      <c r="E504" s="241">
        <v>206.2987353742366</v>
      </c>
      <c r="F504" s="188">
        <v>31</v>
      </c>
      <c r="G504" s="188" t="s">
        <v>373</v>
      </c>
      <c r="H504" s="242">
        <v>7486.4431101850205</v>
      </c>
      <c r="J504" s="235"/>
      <c r="K504" s="188">
        <f t="shared" si="28"/>
        <v>420.74906490599807</v>
      </c>
      <c r="L504" s="188">
        <f t="shared" si="29"/>
        <v>0</v>
      </c>
      <c r="M504" s="188">
        <f t="shared" si="30"/>
        <v>81.2</v>
      </c>
      <c r="N504" s="241">
        <f t="shared" si="31"/>
        <v>7486.4431101850205</v>
      </c>
      <c r="AA504" s="235"/>
      <c r="AF504" s="236"/>
    </row>
    <row r="505" spans="2:32" x14ac:dyDescent="0.25">
      <c r="B505" s="240">
        <v>25366.81</v>
      </c>
      <c r="C505" s="188">
        <v>37</v>
      </c>
      <c r="D505" s="188">
        <v>2800</v>
      </c>
      <c r="E505" s="241">
        <v>224.4821413876235</v>
      </c>
      <c r="F505" s="188">
        <v>48</v>
      </c>
      <c r="G505" s="188" t="s">
        <v>369</v>
      </c>
      <c r="H505" s="242">
        <v>24149.905167766145</v>
      </c>
      <c r="J505" s="235"/>
      <c r="K505" s="188">
        <f t="shared" si="28"/>
        <v>598.71132362340313</v>
      </c>
      <c r="L505" s="188">
        <f t="shared" si="29"/>
        <v>1369</v>
      </c>
      <c r="M505" s="188">
        <f t="shared" si="30"/>
        <v>103.6</v>
      </c>
      <c r="N505" s="241">
        <f t="shared" si="31"/>
        <v>24149.905167766145</v>
      </c>
      <c r="AA505" s="235"/>
      <c r="AF505" s="236"/>
    </row>
    <row r="506" spans="2:32" x14ac:dyDescent="0.25">
      <c r="B506" s="240">
        <v>9851.73</v>
      </c>
      <c r="C506" s="188">
        <v>27</v>
      </c>
      <c r="D506" s="188">
        <v>2800</v>
      </c>
      <c r="E506" s="241">
        <v>229.35648234205658</v>
      </c>
      <c r="F506" s="188">
        <v>48</v>
      </c>
      <c r="G506" s="188" t="s">
        <v>373</v>
      </c>
      <c r="H506" s="242">
        <v>9089.4235296871011</v>
      </c>
      <c r="J506" s="235"/>
      <c r="K506" s="188">
        <f t="shared" si="28"/>
        <v>585.9873618028339</v>
      </c>
      <c r="L506" s="188">
        <f t="shared" si="29"/>
        <v>0</v>
      </c>
      <c r="M506" s="188">
        <f t="shared" si="30"/>
        <v>75.599999999999994</v>
      </c>
      <c r="N506" s="241">
        <f t="shared" si="31"/>
        <v>9089.4235296871011</v>
      </c>
      <c r="AA506" s="235"/>
      <c r="AF506" s="236"/>
    </row>
    <row r="507" spans="2:32" x14ac:dyDescent="0.25">
      <c r="B507" s="240">
        <v>3907.59</v>
      </c>
      <c r="C507" s="188">
        <v>27</v>
      </c>
      <c r="D507" s="188">
        <v>1050</v>
      </c>
      <c r="E507" s="241">
        <v>164.30038820509685</v>
      </c>
      <c r="F507" s="188">
        <v>43</v>
      </c>
      <c r="G507" s="188" t="s">
        <v>369</v>
      </c>
      <c r="H507" s="242">
        <v>3343.7846769870057</v>
      </c>
      <c r="J507" s="235"/>
      <c r="K507" s="188">
        <f t="shared" si="28"/>
        <v>274.80154181765579</v>
      </c>
      <c r="L507" s="188">
        <f t="shared" si="29"/>
        <v>729</v>
      </c>
      <c r="M507" s="188">
        <f t="shared" si="30"/>
        <v>28.35</v>
      </c>
      <c r="N507" s="241">
        <f t="shared" si="31"/>
        <v>3343.7846769870057</v>
      </c>
      <c r="AA507" s="235"/>
      <c r="AF507" s="236"/>
    </row>
    <row r="508" spans="2:32" x14ac:dyDescent="0.25">
      <c r="B508" s="240">
        <v>9494.64</v>
      </c>
      <c r="C508" s="188">
        <v>31</v>
      </c>
      <c r="D508" s="188">
        <v>2800</v>
      </c>
      <c r="E508" s="241">
        <v>197.96375845406314</v>
      </c>
      <c r="F508" s="188">
        <v>39</v>
      </c>
      <c r="G508" s="188" t="s">
        <v>369</v>
      </c>
      <c r="H508" s="242">
        <v>8483.7897109039604</v>
      </c>
      <c r="J508" s="235"/>
      <c r="K508" s="188">
        <f t="shared" si="28"/>
        <v>551.61611828732532</v>
      </c>
      <c r="L508" s="188">
        <f t="shared" si="29"/>
        <v>961</v>
      </c>
      <c r="M508" s="188">
        <f t="shared" si="30"/>
        <v>86.8</v>
      </c>
      <c r="N508" s="241">
        <f t="shared" si="31"/>
        <v>8483.7897109039604</v>
      </c>
      <c r="AA508" s="235"/>
      <c r="AF508" s="236"/>
    </row>
    <row r="509" spans="2:32" x14ac:dyDescent="0.25">
      <c r="B509" s="240">
        <v>4108.05</v>
      </c>
      <c r="C509" s="188">
        <v>24</v>
      </c>
      <c r="D509" s="188">
        <v>1750</v>
      </c>
      <c r="E509" s="241">
        <v>110.11188951054855</v>
      </c>
      <c r="F509" s="188">
        <v>50</v>
      </c>
      <c r="G509" s="188" t="s">
        <v>369</v>
      </c>
      <c r="H509" s="242">
        <v>2938.4954845575821</v>
      </c>
      <c r="J509" s="235"/>
      <c r="K509" s="188">
        <f t="shared" si="28"/>
        <v>794.6462492737229</v>
      </c>
      <c r="L509" s="188">
        <f t="shared" si="29"/>
        <v>576</v>
      </c>
      <c r="M509" s="188">
        <f t="shared" si="30"/>
        <v>42</v>
      </c>
      <c r="N509" s="241">
        <f t="shared" si="31"/>
        <v>2938.4954845575821</v>
      </c>
      <c r="AA509" s="235"/>
      <c r="AF509" s="236"/>
    </row>
    <row r="510" spans="2:32" x14ac:dyDescent="0.25">
      <c r="B510" s="240">
        <v>8729.6299999999992</v>
      </c>
      <c r="C510" s="188">
        <v>29</v>
      </c>
      <c r="D510" s="188">
        <v>2100</v>
      </c>
      <c r="E510" s="241">
        <v>134.9755561848898</v>
      </c>
      <c r="F510" s="188">
        <v>41</v>
      </c>
      <c r="G510" s="188" t="s">
        <v>369</v>
      </c>
      <c r="H510" s="242">
        <v>7601.2708091091999</v>
      </c>
      <c r="J510" s="235"/>
      <c r="K510" s="188">
        <f t="shared" si="28"/>
        <v>637.89327811370561</v>
      </c>
      <c r="L510" s="188">
        <f t="shared" si="29"/>
        <v>841</v>
      </c>
      <c r="M510" s="188">
        <f t="shared" si="30"/>
        <v>60.9</v>
      </c>
      <c r="N510" s="241">
        <f t="shared" si="31"/>
        <v>7601.2708091091999</v>
      </c>
      <c r="AA510" s="235"/>
      <c r="AF510" s="236"/>
    </row>
    <row r="511" spans="2:32" x14ac:dyDescent="0.25">
      <c r="B511" s="240">
        <v>11153.2</v>
      </c>
      <c r="C511" s="188">
        <v>30</v>
      </c>
      <c r="D511" s="188">
        <v>3500</v>
      </c>
      <c r="E511" s="241">
        <v>240.35100169246837</v>
      </c>
      <c r="F511" s="188">
        <v>40</v>
      </c>
      <c r="G511" s="188" t="s">
        <v>373</v>
      </c>
      <c r="H511" s="242">
        <v>10318.721867568484</v>
      </c>
      <c r="J511" s="235"/>
      <c r="K511" s="188">
        <f t="shared" si="28"/>
        <v>582.48145010492397</v>
      </c>
      <c r="L511" s="188">
        <f t="shared" si="29"/>
        <v>0</v>
      </c>
      <c r="M511" s="188">
        <f t="shared" si="30"/>
        <v>105</v>
      </c>
      <c r="N511" s="241">
        <f t="shared" si="31"/>
        <v>10318.721867568484</v>
      </c>
      <c r="AA511" s="235"/>
      <c r="AF511" s="236"/>
    </row>
    <row r="512" spans="2:32" x14ac:dyDescent="0.25">
      <c r="B512" s="240">
        <v>2702.77</v>
      </c>
      <c r="C512" s="188">
        <v>25</v>
      </c>
      <c r="D512" s="188">
        <v>1050</v>
      </c>
      <c r="E512" s="241">
        <v>66.777509877745302</v>
      </c>
      <c r="F512" s="188">
        <v>50</v>
      </c>
      <c r="G512" s="188" t="s">
        <v>369</v>
      </c>
      <c r="H512" s="242">
        <v>1489.3677510450448</v>
      </c>
      <c r="J512" s="235"/>
      <c r="K512" s="188">
        <f t="shared" si="28"/>
        <v>786.1928379197692</v>
      </c>
      <c r="L512" s="188">
        <f t="shared" si="29"/>
        <v>625</v>
      </c>
      <c r="M512" s="188">
        <f t="shared" si="30"/>
        <v>26.25</v>
      </c>
      <c r="N512" s="241">
        <f t="shared" si="31"/>
        <v>1489.3677510450448</v>
      </c>
      <c r="AA512" s="235"/>
      <c r="AF512" s="236"/>
    </row>
    <row r="513" spans="2:32" x14ac:dyDescent="0.25">
      <c r="B513" s="240">
        <v>4621.55</v>
      </c>
      <c r="C513" s="188">
        <v>40</v>
      </c>
      <c r="D513" s="188">
        <v>1050</v>
      </c>
      <c r="E513" s="241">
        <v>248.87380919653722</v>
      </c>
      <c r="F513" s="188">
        <v>35</v>
      </c>
      <c r="G513" s="188" t="s">
        <v>369</v>
      </c>
      <c r="H513" s="242">
        <v>3910.3073780522309</v>
      </c>
      <c r="J513" s="235"/>
      <c r="K513" s="188">
        <f t="shared" si="28"/>
        <v>147.66519674626869</v>
      </c>
      <c r="L513" s="188">
        <f t="shared" si="29"/>
        <v>1600</v>
      </c>
      <c r="M513" s="188">
        <f t="shared" si="30"/>
        <v>42</v>
      </c>
      <c r="N513" s="241">
        <f t="shared" si="31"/>
        <v>3910.3073780522309</v>
      </c>
      <c r="AA513" s="235"/>
      <c r="AF513" s="236"/>
    </row>
    <row r="514" spans="2:32" x14ac:dyDescent="0.25">
      <c r="B514" s="240">
        <v>9546.41</v>
      </c>
      <c r="C514" s="188">
        <v>29</v>
      </c>
      <c r="D514" s="188">
        <v>2800</v>
      </c>
      <c r="E514" s="241">
        <v>255.51160356560339</v>
      </c>
      <c r="F514" s="188">
        <v>46</v>
      </c>
      <c r="G514" s="188" t="s">
        <v>369</v>
      </c>
      <c r="H514" s="242">
        <v>8560.9844551420683</v>
      </c>
      <c r="J514" s="235"/>
      <c r="K514" s="188">
        <f t="shared" si="28"/>
        <v>504.08669587849147</v>
      </c>
      <c r="L514" s="188">
        <f t="shared" si="29"/>
        <v>841</v>
      </c>
      <c r="M514" s="188">
        <f t="shared" si="30"/>
        <v>81.2</v>
      </c>
      <c r="N514" s="241">
        <f t="shared" si="31"/>
        <v>8560.9844551420683</v>
      </c>
      <c r="AA514" s="235"/>
      <c r="AF514" s="236"/>
    </row>
    <row r="515" spans="2:32" x14ac:dyDescent="0.25">
      <c r="B515" s="240">
        <v>5058.7700000000004</v>
      </c>
      <c r="C515" s="188">
        <v>29</v>
      </c>
      <c r="D515" s="188">
        <v>1050</v>
      </c>
      <c r="E515" s="241">
        <v>67.487778092444898</v>
      </c>
      <c r="F515" s="188">
        <v>50</v>
      </c>
      <c r="G515" s="188" t="s">
        <v>369</v>
      </c>
      <c r="H515" s="242">
        <v>3783.6192799132668</v>
      </c>
      <c r="J515" s="235"/>
      <c r="K515" s="188">
        <f t="shared" si="28"/>
        <v>777.91863184598242</v>
      </c>
      <c r="L515" s="188">
        <f t="shared" si="29"/>
        <v>841</v>
      </c>
      <c r="M515" s="188">
        <f t="shared" si="30"/>
        <v>30.45</v>
      </c>
      <c r="N515" s="241">
        <f t="shared" si="31"/>
        <v>3783.6192799132668</v>
      </c>
      <c r="AA515" s="235"/>
      <c r="AF515" s="236"/>
    </row>
    <row r="516" spans="2:32" x14ac:dyDescent="0.25">
      <c r="B516" s="240">
        <v>2773.61</v>
      </c>
      <c r="C516" s="188">
        <v>26</v>
      </c>
      <c r="D516" s="188">
        <v>1050</v>
      </c>
      <c r="E516" s="241">
        <v>67.487885557269266</v>
      </c>
      <c r="F516" s="188">
        <v>44</v>
      </c>
      <c r="G516" s="188" t="s">
        <v>369</v>
      </c>
      <c r="H516" s="242">
        <v>1659.4791702951552</v>
      </c>
      <c r="J516" s="235"/>
      <c r="K516" s="188">
        <f t="shared" si="28"/>
        <v>684.56730594701082</v>
      </c>
      <c r="L516" s="188">
        <f t="shared" si="29"/>
        <v>676</v>
      </c>
      <c r="M516" s="188">
        <f t="shared" si="30"/>
        <v>27.3</v>
      </c>
      <c r="N516" s="241">
        <f t="shared" si="31"/>
        <v>1659.4791702951552</v>
      </c>
      <c r="AA516" s="235"/>
      <c r="AF516" s="236"/>
    </row>
    <row r="517" spans="2:32" x14ac:dyDescent="0.25">
      <c r="B517" s="240">
        <v>7928.61</v>
      </c>
      <c r="C517" s="188">
        <v>34</v>
      </c>
      <c r="D517" s="188">
        <v>1400</v>
      </c>
      <c r="E517" s="241">
        <v>98.981372095008624</v>
      </c>
      <c r="F517" s="188">
        <v>36</v>
      </c>
      <c r="G517" s="188" t="s">
        <v>369</v>
      </c>
      <c r="H517" s="242">
        <v>6934.7090544161601</v>
      </c>
      <c r="J517" s="235"/>
      <c r="K517" s="188">
        <f t="shared" si="28"/>
        <v>509.18671799803775</v>
      </c>
      <c r="L517" s="188">
        <f t="shared" si="29"/>
        <v>1156</v>
      </c>
      <c r="M517" s="188">
        <f t="shared" si="30"/>
        <v>47.6</v>
      </c>
      <c r="N517" s="241">
        <f t="shared" si="31"/>
        <v>6934.7090544161601</v>
      </c>
      <c r="AA517" s="235"/>
      <c r="AF517" s="236"/>
    </row>
    <row r="518" spans="2:32" x14ac:dyDescent="0.25">
      <c r="B518" s="240">
        <v>12051.62</v>
      </c>
      <c r="C518" s="188">
        <v>50</v>
      </c>
      <c r="D518" s="188">
        <v>1050</v>
      </c>
      <c r="E518" s="241">
        <v>351.95119968295711</v>
      </c>
      <c r="F518" s="188">
        <v>20</v>
      </c>
      <c r="G518" s="188" t="s">
        <v>369</v>
      </c>
      <c r="H518" s="242">
        <v>11170.627441209594</v>
      </c>
      <c r="J518" s="235"/>
      <c r="K518" s="188">
        <f t="shared" si="28"/>
        <v>59.667363029070827</v>
      </c>
      <c r="L518" s="188">
        <f t="shared" si="29"/>
        <v>2500</v>
      </c>
      <c r="M518" s="188">
        <f t="shared" si="30"/>
        <v>52.5</v>
      </c>
      <c r="N518" s="241">
        <f t="shared" si="31"/>
        <v>11170.627441209594</v>
      </c>
      <c r="AA518" s="235"/>
      <c r="AF518" s="236"/>
    </row>
    <row r="519" spans="2:32" x14ac:dyDescent="0.25">
      <c r="B519" s="240">
        <v>6208.62</v>
      </c>
      <c r="C519" s="188">
        <v>30</v>
      </c>
      <c r="D519" s="188">
        <v>2800</v>
      </c>
      <c r="E519" s="241">
        <v>211.50809804364295</v>
      </c>
      <c r="F519" s="188">
        <v>20</v>
      </c>
      <c r="G519" s="188" t="s">
        <v>373</v>
      </c>
      <c r="H519" s="242">
        <v>5818.2185919967797</v>
      </c>
      <c r="J519" s="235"/>
      <c r="K519" s="188">
        <f t="shared" si="28"/>
        <v>264.76527621389164</v>
      </c>
      <c r="L519" s="188">
        <f t="shared" si="29"/>
        <v>0</v>
      </c>
      <c r="M519" s="188">
        <f t="shared" si="30"/>
        <v>84</v>
      </c>
      <c r="N519" s="241">
        <f t="shared" si="31"/>
        <v>5818.2185919967797</v>
      </c>
      <c r="AA519" s="235"/>
      <c r="AF519" s="236"/>
    </row>
    <row r="520" spans="2:32" x14ac:dyDescent="0.25">
      <c r="B520" s="240">
        <v>28044.42</v>
      </c>
      <c r="C520" s="188">
        <v>38</v>
      </c>
      <c r="D520" s="188">
        <v>4550</v>
      </c>
      <c r="E520" s="241">
        <v>518.08003395554579</v>
      </c>
      <c r="F520" s="188">
        <v>32</v>
      </c>
      <c r="G520" s="188" t="s">
        <v>369</v>
      </c>
      <c r="H520" s="242">
        <v>27091.913501320232</v>
      </c>
      <c r="J520" s="235"/>
      <c r="K520" s="188">
        <f t="shared" si="28"/>
        <v>281.0376591592281</v>
      </c>
      <c r="L520" s="188">
        <f t="shared" si="29"/>
        <v>1444</v>
      </c>
      <c r="M520" s="188">
        <f t="shared" si="30"/>
        <v>172.9</v>
      </c>
      <c r="N520" s="241">
        <f t="shared" si="31"/>
        <v>27091.913501320232</v>
      </c>
      <c r="AA520" s="235"/>
      <c r="AF520" s="236"/>
    </row>
    <row r="521" spans="2:32" x14ac:dyDescent="0.25">
      <c r="B521" s="240">
        <v>21952.97</v>
      </c>
      <c r="C521" s="188">
        <v>38</v>
      </c>
      <c r="D521" s="188">
        <v>2800</v>
      </c>
      <c r="E521" s="241">
        <v>237.7417843897633</v>
      </c>
      <c r="F521" s="188">
        <v>32</v>
      </c>
      <c r="G521" s="188" t="s">
        <v>369</v>
      </c>
      <c r="H521" s="242">
        <v>20928.826462063822</v>
      </c>
      <c r="J521" s="235"/>
      <c r="K521" s="188">
        <f t="shared" si="28"/>
        <v>376.8794796841695</v>
      </c>
      <c r="L521" s="188">
        <f t="shared" si="29"/>
        <v>1444</v>
      </c>
      <c r="M521" s="188">
        <f t="shared" si="30"/>
        <v>106.4</v>
      </c>
      <c r="N521" s="241">
        <f t="shared" si="31"/>
        <v>20928.826462063822</v>
      </c>
      <c r="AA521" s="235"/>
      <c r="AF521" s="236"/>
    </row>
    <row r="522" spans="2:32" x14ac:dyDescent="0.25">
      <c r="B522" s="240">
        <v>14314.87</v>
      </c>
      <c r="C522" s="188">
        <v>30</v>
      </c>
      <c r="D522" s="188">
        <v>2800</v>
      </c>
      <c r="E522" s="241">
        <v>181.8616446303603</v>
      </c>
      <c r="F522" s="188">
        <v>50</v>
      </c>
      <c r="G522" s="188" t="s">
        <v>369</v>
      </c>
      <c r="H522" s="242">
        <v>13062.114148730894</v>
      </c>
      <c r="J522" s="235"/>
      <c r="K522" s="188">
        <f t="shared" si="28"/>
        <v>769.81597897981487</v>
      </c>
      <c r="L522" s="188">
        <f t="shared" si="29"/>
        <v>900</v>
      </c>
      <c r="M522" s="188">
        <f t="shared" si="30"/>
        <v>84</v>
      </c>
      <c r="N522" s="241">
        <f t="shared" si="31"/>
        <v>13062.114148730894</v>
      </c>
      <c r="AA522" s="235"/>
      <c r="AF522" s="236"/>
    </row>
    <row r="523" spans="2:32" x14ac:dyDescent="0.25">
      <c r="B523" s="240">
        <v>10407.719999999999</v>
      </c>
      <c r="C523" s="188">
        <v>32</v>
      </c>
      <c r="D523" s="188">
        <v>2800</v>
      </c>
      <c r="E523" s="241">
        <v>205.5410339724767</v>
      </c>
      <c r="F523" s="188">
        <v>38</v>
      </c>
      <c r="G523" s="188" t="s">
        <v>369</v>
      </c>
      <c r="H523" s="242">
        <v>9339.2335598089012</v>
      </c>
      <c r="J523" s="235"/>
      <c r="K523" s="188">
        <f t="shared" si="28"/>
        <v>517.65819186376018</v>
      </c>
      <c r="L523" s="188">
        <f t="shared" si="29"/>
        <v>1024</v>
      </c>
      <c r="M523" s="188">
        <f t="shared" si="30"/>
        <v>89.6</v>
      </c>
      <c r="N523" s="241">
        <f t="shared" si="31"/>
        <v>9339.2335598089012</v>
      </c>
      <c r="AA523" s="235"/>
      <c r="AF523" s="236"/>
    </row>
    <row r="524" spans="2:32" x14ac:dyDescent="0.25">
      <c r="B524" s="240">
        <v>6458.22</v>
      </c>
      <c r="C524" s="188">
        <v>37</v>
      </c>
      <c r="D524" s="188">
        <v>1050</v>
      </c>
      <c r="E524" s="241">
        <v>108.82191224998911</v>
      </c>
      <c r="F524" s="188">
        <v>38</v>
      </c>
      <c r="G524" s="188" t="s">
        <v>369</v>
      </c>
      <c r="H524" s="242">
        <v>5497.7189434436696</v>
      </c>
      <c r="J524" s="235"/>
      <c r="K524" s="188">
        <f t="shared" si="28"/>
        <v>366.65409727721442</v>
      </c>
      <c r="L524" s="188">
        <f t="shared" si="29"/>
        <v>1369</v>
      </c>
      <c r="M524" s="188">
        <f t="shared" si="30"/>
        <v>38.85</v>
      </c>
      <c r="N524" s="241">
        <f t="shared" si="31"/>
        <v>5497.7189434436696</v>
      </c>
      <c r="AA524" s="235"/>
      <c r="AF524" s="236"/>
    </row>
    <row r="525" spans="2:32" x14ac:dyDescent="0.25">
      <c r="B525" s="240">
        <v>16490.5</v>
      </c>
      <c r="C525" s="188">
        <v>33</v>
      </c>
      <c r="D525" s="188">
        <v>2800</v>
      </c>
      <c r="E525" s="241">
        <v>286.66491139083274</v>
      </c>
      <c r="F525" s="188">
        <v>37</v>
      </c>
      <c r="G525" s="188" t="s">
        <v>369</v>
      </c>
      <c r="H525" s="242">
        <v>15667.1439664349</v>
      </c>
      <c r="J525" s="235"/>
      <c r="K525" s="188">
        <f t="shared" si="28"/>
        <v>361.39756169444121</v>
      </c>
      <c r="L525" s="188">
        <f t="shared" si="29"/>
        <v>1089</v>
      </c>
      <c r="M525" s="188">
        <f t="shared" si="30"/>
        <v>92.4</v>
      </c>
      <c r="N525" s="241">
        <f t="shared" si="31"/>
        <v>15667.1439664349</v>
      </c>
      <c r="AA525" s="235"/>
      <c r="AF525" s="236"/>
    </row>
    <row r="526" spans="2:32" x14ac:dyDescent="0.25">
      <c r="B526" s="240">
        <v>6838.18</v>
      </c>
      <c r="C526" s="188">
        <v>40</v>
      </c>
      <c r="D526" s="188">
        <v>1050</v>
      </c>
      <c r="E526" s="241">
        <v>126.80231288784366</v>
      </c>
      <c r="F526" s="188">
        <v>30</v>
      </c>
      <c r="G526" s="188" t="s">
        <v>369</v>
      </c>
      <c r="H526" s="242">
        <v>6009.7217105957361</v>
      </c>
      <c r="J526" s="235"/>
      <c r="K526" s="188">
        <f t="shared" si="28"/>
        <v>248.41818167671497</v>
      </c>
      <c r="L526" s="188">
        <f t="shared" si="29"/>
        <v>1600</v>
      </c>
      <c r="M526" s="188">
        <f t="shared" si="30"/>
        <v>42</v>
      </c>
      <c r="N526" s="241">
        <f t="shared" si="31"/>
        <v>6009.7217105957361</v>
      </c>
      <c r="AA526" s="235"/>
      <c r="AF526" s="236"/>
    </row>
    <row r="527" spans="2:32" x14ac:dyDescent="0.25">
      <c r="B527" s="240">
        <v>2630.2</v>
      </c>
      <c r="C527" s="188">
        <v>25</v>
      </c>
      <c r="D527" s="188">
        <v>1050</v>
      </c>
      <c r="E527" s="241">
        <v>66.777509877745302</v>
      </c>
      <c r="F527" s="188">
        <v>45</v>
      </c>
      <c r="G527" s="188" t="s">
        <v>373</v>
      </c>
      <c r="H527" s="242">
        <v>1696.0013989545287</v>
      </c>
      <c r="J527" s="235"/>
      <c r="K527" s="188">
        <f t="shared" si="28"/>
        <v>707.57355412779225</v>
      </c>
      <c r="L527" s="188">
        <f t="shared" si="29"/>
        <v>0</v>
      </c>
      <c r="M527" s="188">
        <f t="shared" si="30"/>
        <v>26.25</v>
      </c>
      <c r="N527" s="241">
        <f t="shared" si="31"/>
        <v>1696.0013989545287</v>
      </c>
      <c r="AA527" s="235"/>
      <c r="AF527" s="236"/>
    </row>
    <row r="528" spans="2:32" x14ac:dyDescent="0.25">
      <c r="B528" s="240">
        <v>8695.31</v>
      </c>
      <c r="C528" s="188">
        <v>36</v>
      </c>
      <c r="D528" s="188">
        <v>1050</v>
      </c>
      <c r="E528" s="241">
        <v>164.44910899998422</v>
      </c>
      <c r="F528" s="188">
        <v>34</v>
      </c>
      <c r="G528" s="188" t="s">
        <v>369</v>
      </c>
      <c r="H528" s="242">
        <v>8015.9937963200791</v>
      </c>
      <c r="J528" s="235"/>
      <c r="K528" s="188">
        <f t="shared" si="28"/>
        <v>217.08843676376154</v>
      </c>
      <c r="L528" s="188">
        <f t="shared" si="29"/>
        <v>1296</v>
      </c>
      <c r="M528" s="188">
        <f t="shared" si="30"/>
        <v>37.799999999999997</v>
      </c>
      <c r="N528" s="241">
        <f t="shared" si="31"/>
        <v>8015.9937963200791</v>
      </c>
      <c r="AA528" s="235"/>
      <c r="AF528" s="236"/>
    </row>
    <row r="529" spans="2:32" x14ac:dyDescent="0.25">
      <c r="B529" s="240">
        <v>41705.279999999999</v>
      </c>
      <c r="C529" s="188">
        <v>36</v>
      </c>
      <c r="D529" s="188">
        <v>4740.2544000000007</v>
      </c>
      <c r="E529" s="241">
        <v>746.41843835804593</v>
      </c>
      <c r="F529" s="188">
        <v>39</v>
      </c>
      <c r="G529" s="188" t="s">
        <v>373</v>
      </c>
      <c r="H529" s="242">
        <v>41291.817439217688</v>
      </c>
      <c r="J529" s="235"/>
      <c r="K529" s="188">
        <f t="shared" si="28"/>
        <v>247.67598454115446</v>
      </c>
      <c r="L529" s="188">
        <f t="shared" si="29"/>
        <v>0</v>
      </c>
      <c r="M529" s="188">
        <f t="shared" si="30"/>
        <v>170.6491584</v>
      </c>
      <c r="N529" s="241">
        <f t="shared" si="31"/>
        <v>41291.817439217688</v>
      </c>
      <c r="AA529" s="235"/>
      <c r="AF529" s="236"/>
    </row>
    <row r="530" spans="2:32" x14ac:dyDescent="0.25">
      <c r="B530" s="240">
        <v>3757.56</v>
      </c>
      <c r="C530" s="188">
        <v>31</v>
      </c>
      <c r="D530" s="188">
        <v>1050</v>
      </c>
      <c r="E530" s="241">
        <v>74.236409420273688</v>
      </c>
      <c r="F530" s="188">
        <v>39</v>
      </c>
      <c r="G530" s="188" t="s">
        <v>369</v>
      </c>
      <c r="H530" s="242">
        <v>2692.6692359038816</v>
      </c>
      <c r="J530" s="235"/>
      <c r="K530" s="188">
        <f t="shared" si="28"/>
        <v>551.61611828732532</v>
      </c>
      <c r="L530" s="188">
        <f t="shared" si="29"/>
        <v>961</v>
      </c>
      <c r="M530" s="188">
        <f t="shared" si="30"/>
        <v>32.549999999999997</v>
      </c>
      <c r="N530" s="241">
        <f t="shared" si="31"/>
        <v>2692.6692359038816</v>
      </c>
      <c r="AA530" s="235"/>
      <c r="AF530" s="236"/>
    </row>
    <row r="531" spans="2:32" x14ac:dyDescent="0.25">
      <c r="B531" s="240">
        <v>11598.52</v>
      </c>
      <c r="C531" s="188">
        <v>39</v>
      </c>
      <c r="D531" s="188">
        <v>1050</v>
      </c>
      <c r="E531" s="241">
        <v>203.15984510529981</v>
      </c>
      <c r="F531" s="188">
        <v>36</v>
      </c>
      <c r="G531" s="188" t="s">
        <v>373</v>
      </c>
      <c r="H531" s="242">
        <v>11306.312312785827</v>
      </c>
      <c r="J531" s="235"/>
      <c r="K531" s="188">
        <f t="shared" si="28"/>
        <v>186.06038993782397</v>
      </c>
      <c r="L531" s="188">
        <f t="shared" si="29"/>
        <v>0</v>
      </c>
      <c r="M531" s="188">
        <f t="shared" si="30"/>
        <v>40.950000000000003</v>
      </c>
      <c r="N531" s="241">
        <f t="shared" si="31"/>
        <v>11306.312312785827</v>
      </c>
      <c r="AA531" s="235"/>
      <c r="AF531" s="236"/>
    </row>
    <row r="532" spans="2:32" x14ac:dyDescent="0.25">
      <c r="B532" s="240">
        <v>16963.29</v>
      </c>
      <c r="C532" s="188">
        <v>51</v>
      </c>
      <c r="D532" s="188">
        <v>1050</v>
      </c>
      <c r="E532" s="241">
        <v>675.73275586502496</v>
      </c>
      <c r="F532" s="188">
        <v>14</v>
      </c>
      <c r="G532" s="188" t="s">
        <v>369</v>
      </c>
      <c r="H532" s="242">
        <v>16122.919929231768</v>
      </c>
      <c r="J532" s="235"/>
      <c r="K532" s="188">
        <f t="shared" si="28"/>
        <v>21.75416223708455</v>
      </c>
      <c r="L532" s="188">
        <f t="shared" si="29"/>
        <v>2601</v>
      </c>
      <c r="M532" s="188">
        <f t="shared" si="30"/>
        <v>53.55</v>
      </c>
      <c r="N532" s="241">
        <f t="shared" si="31"/>
        <v>16122.919929231768</v>
      </c>
      <c r="AA532" s="235"/>
      <c r="AF532" s="236"/>
    </row>
    <row r="533" spans="2:32" x14ac:dyDescent="0.25">
      <c r="B533" s="240">
        <v>11460.16</v>
      </c>
      <c r="C533" s="188">
        <v>40</v>
      </c>
      <c r="D533" s="188">
        <v>1050</v>
      </c>
      <c r="E533" s="241">
        <v>111.35088562466758</v>
      </c>
      <c r="F533" s="188">
        <v>35</v>
      </c>
      <c r="G533" s="188" t="s">
        <v>369</v>
      </c>
      <c r="H533" s="242">
        <v>10507.506822261974</v>
      </c>
      <c r="J533" s="235"/>
      <c r="K533" s="188">
        <f t="shared" si="28"/>
        <v>330.03778814902182</v>
      </c>
      <c r="L533" s="188">
        <f t="shared" si="29"/>
        <v>1600</v>
      </c>
      <c r="M533" s="188">
        <f t="shared" si="30"/>
        <v>42</v>
      </c>
      <c r="N533" s="241">
        <f t="shared" si="31"/>
        <v>10507.506822261974</v>
      </c>
      <c r="AA533" s="235"/>
      <c r="AF533" s="236"/>
    </row>
    <row r="534" spans="2:32" x14ac:dyDescent="0.25">
      <c r="B534" s="240">
        <v>7725.95</v>
      </c>
      <c r="C534" s="188">
        <v>37</v>
      </c>
      <c r="D534" s="188">
        <v>1050</v>
      </c>
      <c r="E534" s="241">
        <v>84.180803020358823</v>
      </c>
      <c r="F534" s="188">
        <v>33</v>
      </c>
      <c r="G534" s="188" t="s">
        <v>369</v>
      </c>
      <c r="H534" s="242">
        <v>6777.1867609767933</v>
      </c>
      <c r="J534" s="235"/>
      <c r="K534" s="188">
        <f t="shared" si="28"/>
        <v>411.61403499108962</v>
      </c>
      <c r="L534" s="188">
        <f t="shared" si="29"/>
        <v>1369</v>
      </c>
      <c r="M534" s="188">
        <f t="shared" si="30"/>
        <v>38.85</v>
      </c>
      <c r="N534" s="241">
        <f t="shared" si="31"/>
        <v>6777.1867609767933</v>
      </c>
      <c r="AA534" s="235"/>
      <c r="AF534" s="236"/>
    </row>
    <row r="535" spans="2:32" x14ac:dyDescent="0.25">
      <c r="B535" s="240">
        <v>7719.53</v>
      </c>
      <c r="C535" s="188">
        <v>36</v>
      </c>
      <c r="D535" s="188">
        <v>1050</v>
      </c>
      <c r="E535" s="241">
        <v>80.273941164263491</v>
      </c>
      <c r="F535" s="188">
        <v>39</v>
      </c>
      <c r="G535" s="188" t="s">
        <v>373</v>
      </c>
      <c r="H535" s="242">
        <v>7058.1858502165442</v>
      </c>
      <c r="J535" s="235"/>
      <c r="K535" s="188">
        <f t="shared" si="28"/>
        <v>510.12818613458336</v>
      </c>
      <c r="L535" s="188">
        <f t="shared" si="29"/>
        <v>0</v>
      </c>
      <c r="M535" s="188">
        <f t="shared" si="30"/>
        <v>37.799999999999997</v>
      </c>
      <c r="N535" s="241">
        <f t="shared" si="31"/>
        <v>7058.1858502165442</v>
      </c>
      <c r="AA535" s="235"/>
      <c r="AF535" s="236"/>
    </row>
    <row r="536" spans="2:32" x14ac:dyDescent="0.25">
      <c r="B536" s="240">
        <v>6592.49</v>
      </c>
      <c r="C536" s="188">
        <v>32</v>
      </c>
      <c r="D536" s="188">
        <v>1050</v>
      </c>
      <c r="E536" s="241">
        <v>133.90559205441519</v>
      </c>
      <c r="F536" s="188">
        <v>38</v>
      </c>
      <c r="G536" s="188" t="s">
        <v>369</v>
      </c>
      <c r="H536" s="242">
        <v>5910.0574193161683</v>
      </c>
      <c r="J536" s="235"/>
      <c r="K536" s="188">
        <f t="shared" si="28"/>
        <v>297.97112568522039</v>
      </c>
      <c r="L536" s="188">
        <f t="shared" si="29"/>
        <v>1024</v>
      </c>
      <c r="M536" s="188">
        <f t="shared" si="30"/>
        <v>33.6</v>
      </c>
      <c r="N536" s="241">
        <f t="shared" si="31"/>
        <v>5910.0574193161683</v>
      </c>
      <c r="AA536" s="235"/>
      <c r="AF536" s="236"/>
    </row>
    <row r="537" spans="2:32" x14ac:dyDescent="0.25">
      <c r="B537" s="240">
        <v>1489.79</v>
      </c>
      <c r="C537" s="188">
        <v>33</v>
      </c>
      <c r="D537" s="188">
        <v>175</v>
      </c>
      <c r="E537" s="241">
        <v>24.616669915353906</v>
      </c>
      <c r="F537" s="188">
        <v>50</v>
      </c>
      <c r="G537" s="188" t="s">
        <v>369</v>
      </c>
      <c r="H537" s="242">
        <v>703.76089506850644</v>
      </c>
      <c r="J537" s="235"/>
      <c r="K537" s="188">
        <f t="shared" ref="K537:K600" si="32">D537*F537/E537</f>
        <v>355.45019005769137</v>
      </c>
      <c r="L537" s="188">
        <f t="shared" ref="L537:L600" si="33">IF(G537="F",0,C537^2)</f>
        <v>1089</v>
      </c>
      <c r="M537" s="188">
        <f t="shared" ref="M537:M600" si="34">C537*D537/1000</f>
        <v>5.7750000000000004</v>
      </c>
      <c r="N537" s="241">
        <f t="shared" ref="N537:N600" si="35">H537</f>
        <v>703.76089506850644</v>
      </c>
      <c r="AA537" s="235"/>
      <c r="AF537" s="236"/>
    </row>
    <row r="538" spans="2:32" x14ac:dyDescent="0.25">
      <c r="B538" s="240">
        <v>21778.52</v>
      </c>
      <c r="C538" s="188">
        <v>51</v>
      </c>
      <c r="D538" s="188">
        <v>1050</v>
      </c>
      <c r="E538" s="241">
        <v>583.79296991354875</v>
      </c>
      <c r="F538" s="188">
        <v>24</v>
      </c>
      <c r="G538" s="188" t="s">
        <v>369</v>
      </c>
      <c r="H538" s="242">
        <v>20869.948205665827</v>
      </c>
      <c r="J538" s="235"/>
      <c r="K538" s="188">
        <f t="shared" si="32"/>
        <v>43.165987428268885</v>
      </c>
      <c r="L538" s="188">
        <f t="shared" si="33"/>
        <v>2601</v>
      </c>
      <c r="M538" s="188">
        <f t="shared" si="34"/>
        <v>53.55</v>
      </c>
      <c r="N538" s="241">
        <f t="shared" si="35"/>
        <v>20869.948205665827</v>
      </c>
      <c r="AA538" s="235"/>
      <c r="AF538" s="236"/>
    </row>
    <row r="539" spans="2:32" x14ac:dyDescent="0.25">
      <c r="B539" s="240">
        <v>7372.42</v>
      </c>
      <c r="C539" s="188">
        <v>35</v>
      </c>
      <c r="D539" s="188">
        <v>1050</v>
      </c>
      <c r="E539" s="241">
        <v>77.077412775386549</v>
      </c>
      <c r="F539" s="188">
        <v>40</v>
      </c>
      <c r="G539" s="188" t="s">
        <v>369</v>
      </c>
      <c r="H539" s="242">
        <v>6234.806138754222</v>
      </c>
      <c r="J539" s="235"/>
      <c r="K539" s="188">
        <f t="shared" si="32"/>
        <v>544.90671764493936</v>
      </c>
      <c r="L539" s="188">
        <f t="shared" si="33"/>
        <v>1225</v>
      </c>
      <c r="M539" s="188">
        <f t="shared" si="34"/>
        <v>36.75</v>
      </c>
      <c r="N539" s="241">
        <f t="shared" si="35"/>
        <v>6234.806138754222</v>
      </c>
      <c r="AA539" s="235"/>
      <c r="AF539" s="236"/>
    </row>
    <row r="540" spans="2:32" x14ac:dyDescent="0.25">
      <c r="B540" s="240">
        <v>6687.72</v>
      </c>
      <c r="C540" s="188">
        <v>25</v>
      </c>
      <c r="D540" s="188">
        <v>2800</v>
      </c>
      <c r="E540" s="241">
        <v>178.07335967398745</v>
      </c>
      <c r="F540" s="188">
        <v>45</v>
      </c>
      <c r="G540" s="188" t="s">
        <v>369</v>
      </c>
      <c r="H540" s="242">
        <v>5524.3185192879046</v>
      </c>
      <c r="J540" s="235"/>
      <c r="K540" s="188">
        <f t="shared" si="32"/>
        <v>707.57355412779236</v>
      </c>
      <c r="L540" s="188">
        <f t="shared" si="33"/>
        <v>625</v>
      </c>
      <c r="M540" s="188">
        <f t="shared" si="34"/>
        <v>70</v>
      </c>
      <c r="N540" s="241">
        <f t="shared" si="35"/>
        <v>5524.3185192879046</v>
      </c>
      <c r="AA540" s="235"/>
      <c r="AF540" s="236"/>
    </row>
    <row r="541" spans="2:32" x14ac:dyDescent="0.25">
      <c r="B541" s="240">
        <v>2318.37</v>
      </c>
      <c r="C541" s="188">
        <v>24</v>
      </c>
      <c r="D541" s="188">
        <v>1050</v>
      </c>
      <c r="E541" s="241">
        <v>73.628233203538159</v>
      </c>
      <c r="F541" s="188">
        <v>50</v>
      </c>
      <c r="G541" s="188" t="s">
        <v>369</v>
      </c>
      <c r="H541" s="242">
        <v>1275.9599147397164</v>
      </c>
      <c r="J541" s="235"/>
      <c r="K541" s="188">
        <f t="shared" si="32"/>
        <v>713.04169223874771</v>
      </c>
      <c r="L541" s="188">
        <f t="shared" si="33"/>
        <v>576</v>
      </c>
      <c r="M541" s="188">
        <f t="shared" si="34"/>
        <v>25.2</v>
      </c>
      <c r="N541" s="241">
        <f t="shared" si="35"/>
        <v>1275.9599147397164</v>
      </c>
      <c r="AA541" s="235"/>
      <c r="AF541" s="236"/>
    </row>
    <row r="542" spans="2:32" x14ac:dyDescent="0.25">
      <c r="B542" s="240">
        <v>7384.46</v>
      </c>
      <c r="C542" s="188">
        <v>26</v>
      </c>
      <c r="D542" s="188">
        <v>2800</v>
      </c>
      <c r="E542" s="241">
        <v>179.96769481938469</v>
      </c>
      <c r="F542" s="188">
        <v>50</v>
      </c>
      <c r="G542" s="188" t="s">
        <v>369</v>
      </c>
      <c r="H542" s="242">
        <v>6182.7451976542516</v>
      </c>
      <c r="J542" s="235"/>
      <c r="K542" s="188">
        <f t="shared" si="32"/>
        <v>777.91739312160325</v>
      </c>
      <c r="L542" s="188">
        <f t="shared" si="33"/>
        <v>676</v>
      </c>
      <c r="M542" s="188">
        <f t="shared" si="34"/>
        <v>72.8</v>
      </c>
      <c r="N542" s="241">
        <f t="shared" si="35"/>
        <v>6182.7451976542516</v>
      </c>
      <c r="AA542" s="235"/>
      <c r="AF542" s="236"/>
    </row>
    <row r="543" spans="2:32" x14ac:dyDescent="0.25">
      <c r="B543" s="240">
        <v>17637.740000000002</v>
      </c>
      <c r="C543" s="188">
        <v>33</v>
      </c>
      <c r="D543" s="188">
        <v>2800</v>
      </c>
      <c r="E543" s="241">
        <v>206.70035644920324</v>
      </c>
      <c r="F543" s="188">
        <v>42</v>
      </c>
      <c r="G543" s="188" t="s">
        <v>373</v>
      </c>
      <c r="H543" s="242">
        <v>16845.590101868096</v>
      </c>
      <c r="J543" s="235"/>
      <c r="K543" s="188">
        <f t="shared" si="32"/>
        <v>568.93951234622216</v>
      </c>
      <c r="L543" s="188">
        <f t="shared" si="33"/>
        <v>0</v>
      </c>
      <c r="M543" s="188">
        <f t="shared" si="34"/>
        <v>92.4</v>
      </c>
      <c r="N543" s="241">
        <f t="shared" si="35"/>
        <v>16845.590101868096</v>
      </c>
      <c r="AA543" s="235"/>
      <c r="AF543" s="236"/>
    </row>
    <row r="544" spans="2:32" x14ac:dyDescent="0.25">
      <c r="B544" s="240">
        <v>72813.759999999995</v>
      </c>
      <c r="C544" s="188">
        <v>44</v>
      </c>
      <c r="D544" s="188">
        <v>6336.5837499999998</v>
      </c>
      <c r="E544" s="241">
        <v>1778.6138116251989</v>
      </c>
      <c r="F544" s="188">
        <v>21</v>
      </c>
      <c r="G544" s="188" t="s">
        <v>373</v>
      </c>
      <c r="H544" s="242">
        <v>72498.115317596588</v>
      </c>
      <c r="J544" s="235"/>
      <c r="K544" s="188">
        <f t="shared" si="32"/>
        <v>74.815712033861701</v>
      </c>
      <c r="L544" s="188">
        <f t="shared" si="33"/>
        <v>0</v>
      </c>
      <c r="M544" s="188">
        <f t="shared" si="34"/>
        <v>278.809685</v>
      </c>
      <c r="N544" s="241">
        <f t="shared" si="35"/>
        <v>72498.115317596588</v>
      </c>
      <c r="AA544" s="235"/>
      <c r="AF544" s="236"/>
    </row>
    <row r="545" spans="2:32" x14ac:dyDescent="0.25">
      <c r="B545" s="240">
        <v>7015</v>
      </c>
      <c r="C545" s="188">
        <v>39</v>
      </c>
      <c r="D545" s="188">
        <v>1050</v>
      </c>
      <c r="E545" s="241">
        <v>135.62630185964551</v>
      </c>
      <c r="F545" s="188">
        <v>46</v>
      </c>
      <c r="G545" s="188" t="s">
        <v>369</v>
      </c>
      <c r="H545" s="242">
        <v>6043.3964358760022</v>
      </c>
      <c r="J545" s="235"/>
      <c r="K545" s="188">
        <f t="shared" si="32"/>
        <v>356.12561382071618</v>
      </c>
      <c r="L545" s="188">
        <f t="shared" si="33"/>
        <v>1521</v>
      </c>
      <c r="M545" s="188">
        <f t="shared" si="34"/>
        <v>40.950000000000003</v>
      </c>
      <c r="N545" s="241">
        <f t="shared" si="35"/>
        <v>6043.3964358760022</v>
      </c>
      <c r="AA545" s="235"/>
      <c r="AF545" s="236"/>
    </row>
    <row r="546" spans="2:32" x14ac:dyDescent="0.25">
      <c r="B546" s="240">
        <v>12428.82</v>
      </c>
      <c r="C546" s="188">
        <v>51</v>
      </c>
      <c r="D546" s="188">
        <v>1427.6258500000001</v>
      </c>
      <c r="E546" s="241">
        <v>661.49176580935921</v>
      </c>
      <c r="F546" s="188">
        <v>10</v>
      </c>
      <c r="G546" s="188" t="s">
        <v>369</v>
      </c>
      <c r="H546" s="242">
        <v>11552.645255727546</v>
      </c>
      <c r="J546" s="235"/>
      <c r="K546" s="188">
        <f t="shared" si="32"/>
        <v>21.581914149048373</v>
      </c>
      <c r="L546" s="188">
        <f t="shared" si="33"/>
        <v>2601</v>
      </c>
      <c r="M546" s="188">
        <f t="shared" si="34"/>
        <v>72.808918350000013</v>
      </c>
      <c r="N546" s="241">
        <f t="shared" si="35"/>
        <v>11552.645255727546</v>
      </c>
      <c r="AA546" s="235"/>
      <c r="AF546" s="236"/>
    </row>
    <row r="547" spans="2:32" x14ac:dyDescent="0.25">
      <c r="B547" s="240">
        <v>5350.38</v>
      </c>
      <c r="C547" s="188">
        <v>28</v>
      </c>
      <c r="D547" s="188">
        <v>1750</v>
      </c>
      <c r="E547" s="241">
        <v>115.43969634781919</v>
      </c>
      <c r="F547" s="188">
        <v>50</v>
      </c>
      <c r="G547" s="188" t="s">
        <v>369</v>
      </c>
      <c r="H547" s="242">
        <v>4131.9800025698369</v>
      </c>
      <c r="J547" s="235"/>
      <c r="K547" s="188">
        <f t="shared" si="32"/>
        <v>757.97150172989859</v>
      </c>
      <c r="L547" s="188">
        <f t="shared" si="33"/>
        <v>784</v>
      </c>
      <c r="M547" s="188">
        <f t="shared" si="34"/>
        <v>49</v>
      </c>
      <c r="N547" s="241">
        <f t="shared" si="35"/>
        <v>4131.9800025698369</v>
      </c>
      <c r="AA547" s="235"/>
      <c r="AF547" s="236"/>
    </row>
    <row r="548" spans="2:32" x14ac:dyDescent="0.25">
      <c r="B548" s="240">
        <v>3549.37</v>
      </c>
      <c r="C548" s="188">
        <v>30</v>
      </c>
      <c r="D548" s="188">
        <v>1050</v>
      </c>
      <c r="E548" s="241">
        <v>72.105300507740509</v>
      </c>
      <c r="F548" s="188">
        <v>45</v>
      </c>
      <c r="G548" s="188" t="s">
        <v>373</v>
      </c>
      <c r="H548" s="242">
        <v>2745.2061965629673</v>
      </c>
      <c r="J548" s="235"/>
      <c r="K548" s="188">
        <f t="shared" si="32"/>
        <v>655.29163136803948</v>
      </c>
      <c r="L548" s="188">
        <f t="shared" si="33"/>
        <v>0</v>
      </c>
      <c r="M548" s="188">
        <f t="shared" si="34"/>
        <v>31.5</v>
      </c>
      <c r="N548" s="241">
        <f t="shared" si="35"/>
        <v>2745.2061965629673</v>
      </c>
      <c r="AA548" s="235"/>
      <c r="AF548" s="236"/>
    </row>
    <row r="549" spans="2:32" x14ac:dyDescent="0.25">
      <c r="B549" s="240">
        <v>2605.6</v>
      </c>
      <c r="C549" s="188">
        <v>27</v>
      </c>
      <c r="D549" s="188">
        <v>1050</v>
      </c>
      <c r="E549" s="241">
        <v>75.86569797822176</v>
      </c>
      <c r="F549" s="188">
        <v>40</v>
      </c>
      <c r="G549" s="188" t="s">
        <v>369</v>
      </c>
      <c r="H549" s="242">
        <v>1651.3199526503265</v>
      </c>
      <c r="J549" s="235"/>
      <c r="K549" s="188">
        <f t="shared" si="32"/>
        <v>553.60988060844898</v>
      </c>
      <c r="L549" s="188">
        <f t="shared" si="33"/>
        <v>729</v>
      </c>
      <c r="M549" s="188">
        <f t="shared" si="34"/>
        <v>28.35</v>
      </c>
      <c r="N549" s="241">
        <f t="shared" si="35"/>
        <v>1651.3199526503265</v>
      </c>
      <c r="AA549" s="235"/>
      <c r="AF549" s="236"/>
    </row>
    <row r="550" spans="2:32" x14ac:dyDescent="0.25">
      <c r="B550" s="240">
        <v>3421.24</v>
      </c>
      <c r="C550" s="188">
        <v>34</v>
      </c>
      <c r="D550" s="188">
        <v>1050</v>
      </c>
      <c r="E550" s="241">
        <v>96.106539804523777</v>
      </c>
      <c r="F550" s="188">
        <v>26</v>
      </c>
      <c r="G550" s="188" t="s">
        <v>369</v>
      </c>
      <c r="H550" s="242">
        <v>2656.1690219266989</v>
      </c>
      <c r="J550" s="235"/>
      <c r="K550" s="188">
        <f t="shared" si="32"/>
        <v>284.05975343121213</v>
      </c>
      <c r="L550" s="188">
        <f t="shared" si="33"/>
        <v>1156</v>
      </c>
      <c r="M550" s="188">
        <f t="shared" si="34"/>
        <v>35.700000000000003</v>
      </c>
      <c r="N550" s="241">
        <f t="shared" si="35"/>
        <v>2656.1690219266989</v>
      </c>
      <c r="AA550" s="235"/>
      <c r="AF550" s="236"/>
    </row>
    <row r="551" spans="2:32" x14ac:dyDescent="0.25">
      <c r="B551" s="240">
        <v>10513.58</v>
      </c>
      <c r="C551" s="188">
        <v>33</v>
      </c>
      <c r="D551" s="188">
        <v>1925</v>
      </c>
      <c r="E551" s="241">
        <v>132.1924972093291</v>
      </c>
      <c r="F551" s="188">
        <v>37</v>
      </c>
      <c r="G551" s="188" t="s">
        <v>369</v>
      </c>
      <c r="H551" s="242">
        <v>9458.186597560154</v>
      </c>
      <c r="J551" s="235"/>
      <c r="K551" s="188">
        <f t="shared" si="32"/>
        <v>538.79759822687959</v>
      </c>
      <c r="L551" s="188">
        <f t="shared" si="33"/>
        <v>1089</v>
      </c>
      <c r="M551" s="188">
        <f t="shared" si="34"/>
        <v>63.524999999999999</v>
      </c>
      <c r="N551" s="241">
        <f t="shared" si="35"/>
        <v>9458.186597560154</v>
      </c>
      <c r="AA551" s="235"/>
      <c r="AF551" s="236"/>
    </row>
    <row r="552" spans="2:32" x14ac:dyDescent="0.25">
      <c r="B552" s="240">
        <v>22100.85</v>
      </c>
      <c r="C552" s="188">
        <v>37</v>
      </c>
      <c r="D552" s="188">
        <v>2800</v>
      </c>
      <c r="E552" s="241">
        <v>321.61949296117376</v>
      </c>
      <c r="F552" s="188">
        <v>43</v>
      </c>
      <c r="G552" s="188" t="s">
        <v>369</v>
      </c>
      <c r="H552" s="242">
        <v>21098.778415116834</v>
      </c>
      <c r="J552" s="235"/>
      <c r="K552" s="188">
        <f t="shared" si="32"/>
        <v>374.35541885682534</v>
      </c>
      <c r="L552" s="188">
        <f t="shared" si="33"/>
        <v>1369</v>
      </c>
      <c r="M552" s="188">
        <f t="shared" si="34"/>
        <v>103.6</v>
      </c>
      <c r="N552" s="241">
        <f t="shared" si="35"/>
        <v>21098.778415116834</v>
      </c>
      <c r="AA552" s="235"/>
      <c r="AF552" s="236"/>
    </row>
    <row r="553" spans="2:32" x14ac:dyDescent="0.25">
      <c r="B553" s="240">
        <v>13317.8</v>
      </c>
      <c r="C553" s="188">
        <v>49</v>
      </c>
      <c r="D553" s="188">
        <v>1050</v>
      </c>
      <c r="E553" s="241">
        <v>316.79730423971444</v>
      </c>
      <c r="F553" s="188">
        <v>26</v>
      </c>
      <c r="G553" s="188" t="s">
        <v>369</v>
      </c>
      <c r="H553" s="242">
        <v>12389.646737356843</v>
      </c>
      <c r="J553" s="235"/>
      <c r="K553" s="188">
        <f t="shared" si="32"/>
        <v>86.174975716783919</v>
      </c>
      <c r="L553" s="188">
        <f t="shared" si="33"/>
        <v>2401</v>
      </c>
      <c r="M553" s="188">
        <f t="shared" si="34"/>
        <v>51.45</v>
      </c>
      <c r="N553" s="241">
        <f t="shared" si="35"/>
        <v>12389.646737356843</v>
      </c>
      <c r="AA553" s="235"/>
      <c r="AF553" s="236"/>
    </row>
    <row r="554" spans="2:32" x14ac:dyDescent="0.25">
      <c r="B554" s="240">
        <v>3211.28</v>
      </c>
      <c r="C554" s="188">
        <v>28</v>
      </c>
      <c r="D554" s="188">
        <v>1050</v>
      </c>
      <c r="E554" s="241">
        <v>69.263817808691513</v>
      </c>
      <c r="F554" s="188">
        <v>47</v>
      </c>
      <c r="G554" s="188" t="s">
        <v>369</v>
      </c>
      <c r="H554" s="242">
        <v>2069.2947392016808</v>
      </c>
      <c r="J554" s="235"/>
      <c r="K554" s="188">
        <f t="shared" si="32"/>
        <v>712.49321162610465</v>
      </c>
      <c r="L554" s="188">
        <f t="shared" si="33"/>
        <v>784</v>
      </c>
      <c r="M554" s="188">
        <f t="shared" si="34"/>
        <v>29.4</v>
      </c>
      <c r="N554" s="241">
        <f t="shared" si="35"/>
        <v>2069.2947392016808</v>
      </c>
      <c r="AA554" s="235"/>
      <c r="AF554" s="236"/>
    </row>
    <row r="555" spans="2:32" x14ac:dyDescent="0.25">
      <c r="B555" s="240">
        <v>5403.65</v>
      </c>
      <c r="C555" s="188">
        <v>30</v>
      </c>
      <c r="D555" s="188">
        <v>1050</v>
      </c>
      <c r="E555" s="241">
        <v>68.198116736385131</v>
      </c>
      <c r="F555" s="188">
        <v>50</v>
      </c>
      <c r="G555" s="188" t="s">
        <v>373</v>
      </c>
      <c r="H555" s="242">
        <v>4382.0726608282266</v>
      </c>
      <c r="J555" s="235"/>
      <c r="K555" s="188">
        <f t="shared" si="32"/>
        <v>769.81597897981464</v>
      </c>
      <c r="L555" s="188">
        <f t="shared" si="33"/>
        <v>0</v>
      </c>
      <c r="M555" s="188">
        <f t="shared" si="34"/>
        <v>31.5</v>
      </c>
      <c r="N555" s="241">
        <f t="shared" si="35"/>
        <v>4382.0726608282266</v>
      </c>
      <c r="AA555" s="235"/>
      <c r="AF555" s="236"/>
    </row>
    <row r="556" spans="2:32" x14ac:dyDescent="0.25">
      <c r="B556" s="240">
        <v>13151.38</v>
      </c>
      <c r="C556" s="188">
        <v>47</v>
      </c>
      <c r="D556" s="188">
        <v>1050</v>
      </c>
      <c r="E556" s="241">
        <v>280.11516959731546</v>
      </c>
      <c r="F556" s="188">
        <v>28</v>
      </c>
      <c r="G556" s="188" t="s">
        <v>369</v>
      </c>
      <c r="H556" s="242">
        <v>12305.91692698262</v>
      </c>
      <c r="J556" s="235"/>
      <c r="K556" s="188">
        <f t="shared" si="32"/>
        <v>104.95682915803701</v>
      </c>
      <c r="L556" s="188">
        <f t="shared" si="33"/>
        <v>2209</v>
      </c>
      <c r="M556" s="188">
        <f t="shared" si="34"/>
        <v>49.35</v>
      </c>
      <c r="N556" s="241">
        <f t="shared" si="35"/>
        <v>12305.91692698262</v>
      </c>
      <c r="AA556" s="235"/>
      <c r="AF556" s="236"/>
    </row>
    <row r="557" spans="2:32" x14ac:dyDescent="0.25">
      <c r="B557" s="240">
        <v>7149.13</v>
      </c>
      <c r="C557" s="188">
        <v>30</v>
      </c>
      <c r="D557" s="188">
        <v>1925</v>
      </c>
      <c r="E557" s="241">
        <v>154.98972560858678</v>
      </c>
      <c r="F557" s="188">
        <v>50</v>
      </c>
      <c r="G557" s="188" t="s">
        <v>373</v>
      </c>
      <c r="H557" s="242">
        <v>6330.0869931961761</v>
      </c>
      <c r="J557" s="235"/>
      <c r="K557" s="188">
        <f t="shared" si="32"/>
        <v>621.00890637790462</v>
      </c>
      <c r="L557" s="188">
        <f t="shared" si="33"/>
        <v>0</v>
      </c>
      <c r="M557" s="188">
        <f t="shared" si="34"/>
        <v>57.75</v>
      </c>
      <c r="N557" s="241">
        <f t="shared" si="35"/>
        <v>6330.0869931961761</v>
      </c>
      <c r="AA557" s="235"/>
      <c r="AF557" s="236"/>
    </row>
    <row r="558" spans="2:32" x14ac:dyDescent="0.25">
      <c r="B558" s="240">
        <v>10554.71</v>
      </c>
      <c r="C558" s="188">
        <v>32</v>
      </c>
      <c r="D558" s="188">
        <v>2800</v>
      </c>
      <c r="E558" s="241">
        <v>226.09424352010078</v>
      </c>
      <c r="F558" s="188">
        <v>33</v>
      </c>
      <c r="G558" s="188" t="s">
        <v>369</v>
      </c>
      <c r="H558" s="242">
        <v>9675.9878268015691</v>
      </c>
      <c r="J558" s="235"/>
      <c r="K558" s="188">
        <f t="shared" si="32"/>
        <v>408.67913557376897</v>
      </c>
      <c r="L558" s="188">
        <f t="shared" si="33"/>
        <v>1024</v>
      </c>
      <c r="M558" s="188">
        <f t="shared" si="34"/>
        <v>89.6</v>
      </c>
      <c r="N558" s="241">
        <f t="shared" si="35"/>
        <v>9675.9878268015691</v>
      </c>
      <c r="AA558" s="235"/>
      <c r="AF558" s="236"/>
    </row>
    <row r="559" spans="2:32" x14ac:dyDescent="0.25">
      <c r="B559" s="240">
        <v>4687.92</v>
      </c>
      <c r="C559" s="188">
        <v>26</v>
      </c>
      <c r="D559" s="188">
        <v>1050</v>
      </c>
      <c r="E559" s="241">
        <v>117.21280131079544</v>
      </c>
      <c r="F559" s="188">
        <v>44</v>
      </c>
      <c r="G559" s="188" t="s">
        <v>369</v>
      </c>
      <c r="H559" s="242">
        <v>3926.9346984264707</v>
      </c>
      <c r="J559" s="235"/>
      <c r="K559" s="188">
        <f t="shared" si="32"/>
        <v>394.15490017594965</v>
      </c>
      <c r="L559" s="188">
        <f t="shared" si="33"/>
        <v>676</v>
      </c>
      <c r="M559" s="188">
        <f t="shared" si="34"/>
        <v>27.3</v>
      </c>
      <c r="N559" s="241">
        <f t="shared" si="35"/>
        <v>3926.9346984264707</v>
      </c>
      <c r="AA559" s="235"/>
      <c r="AF559" s="236"/>
    </row>
    <row r="560" spans="2:32" x14ac:dyDescent="0.25">
      <c r="B560" s="240">
        <v>5011.82</v>
      </c>
      <c r="C560" s="188">
        <v>51</v>
      </c>
      <c r="D560" s="188">
        <v>175</v>
      </c>
      <c r="E560" s="241">
        <v>87.11321593917431</v>
      </c>
      <c r="F560" s="188">
        <v>19</v>
      </c>
      <c r="G560" s="188" t="s">
        <v>369</v>
      </c>
      <c r="H560" s="242">
        <v>4154.3769077479228</v>
      </c>
      <c r="J560" s="235"/>
      <c r="K560" s="188">
        <f t="shared" si="32"/>
        <v>38.168720602872</v>
      </c>
      <c r="L560" s="188">
        <f t="shared" si="33"/>
        <v>2601</v>
      </c>
      <c r="M560" s="188">
        <f t="shared" si="34"/>
        <v>8.9250000000000007</v>
      </c>
      <c r="N560" s="241">
        <f t="shared" si="35"/>
        <v>4154.3769077479228</v>
      </c>
      <c r="AA560" s="235"/>
      <c r="AF560" s="236"/>
    </row>
    <row r="561" spans="2:32" x14ac:dyDescent="0.25">
      <c r="B561" s="240">
        <v>22299.7</v>
      </c>
      <c r="C561" s="188">
        <v>42</v>
      </c>
      <c r="D561" s="188">
        <v>2800</v>
      </c>
      <c r="E561" s="241">
        <v>444.87643395816679</v>
      </c>
      <c r="F561" s="188">
        <v>28</v>
      </c>
      <c r="G561" s="188" t="s">
        <v>373</v>
      </c>
      <c r="H561" s="242">
        <v>21995.018050126127</v>
      </c>
      <c r="J561" s="235"/>
      <c r="K561" s="188">
        <f t="shared" si="32"/>
        <v>176.22870985198603</v>
      </c>
      <c r="L561" s="188">
        <f t="shared" si="33"/>
        <v>0</v>
      </c>
      <c r="M561" s="188">
        <f t="shared" si="34"/>
        <v>117.6</v>
      </c>
      <c r="N561" s="241">
        <f t="shared" si="35"/>
        <v>21995.018050126127</v>
      </c>
      <c r="AA561" s="235"/>
      <c r="AF561" s="236"/>
    </row>
    <row r="562" spans="2:32" x14ac:dyDescent="0.25">
      <c r="B562" s="240">
        <v>11078.55</v>
      </c>
      <c r="C562" s="188">
        <v>46</v>
      </c>
      <c r="D562" s="188">
        <v>1050</v>
      </c>
      <c r="E562" s="241">
        <v>228.37436592289066</v>
      </c>
      <c r="F562" s="188">
        <v>29</v>
      </c>
      <c r="G562" s="188" t="s">
        <v>369</v>
      </c>
      <c r="H562" s="242">
        <v>10218.547642214213</v>
      </c>
      <c r="J562" s="235"/>
      <c r="K562" s="188">
        <f t="shared" si="32"/>
        <v>133.33370353081253</v>
      </c>
      <c r="L562" s="188">
        <f t="shared" si="33"/>
        <v>2116</v>
      </c>
      <c r="M562" s="188">
        <f t="shared" si="34"/>
        <v>48.3</v>
      </c>
      <c r="N562" s="241">
        <f t="shared" si="35"/>
        <v>10218.547642214213</v>
      </c>
      <c r="AA562" s="235"/>
      <c r="AF562" s="236"/>
    </row>
    <row r="563" spans="2:32" x14ac:dyDescent="0.25">
      <c r="B563" s="240">
        <v>5848.09</v>
      </c>
      <c r="C563" s="188">
        <v>30</v>
      </c>
      <c r="D563" s="188">
        <v>1050</v>
      </c>
      <c r="E563" s="241">
        <v>125.38164203800231</v>
      </c>
      <c r="F563" s="188">
        <v>40</v>
      </c>
      <c r="G563" s="188" t="s">
        <v>373</v>
      </c>
      <c r="H563" s="242">
        <v>5357.2744810388558</v>
      </c>
      <c r="J563" s="235"/>
      <c r="K563" s="188">
        <f t="shared" si="32"/>
        <v>334.97726873978957</v>
      </c>
      <c r="L563" s="188">
        <f t="shared" si="33"/>
        <v>0</v>
      </c>
      <c r="M563" s="188">
        <f t="shared" si="34"/>
        <v>31.5</v>
      </c>
      <c r="N563" s="241">
        <f t="shared" si="35"/>
        <v>5357.2744810388558</v>
      </c>
      <c r="AA563" s="235"/>
      <c r="AF563" s="236"/>
    </row>
    <row r="564" spans="2:32" x14ac:dyDescent="0.25">
      <c r="B564" s="240">
        <v>25398.18</v>
      </c>
      <c r="C564" s="188">
        <v>44</v>
      </c>
      <c r="D564" s="188">
        <v>2800</v>
      </c>
      <c r="E564" s="241">
        <v>540.71795698134747</v>
      </c>
      <c r="F564" s="188">
        <v>26</v>
      </c>
      <c r="G564" s="188" t="s">
        <v>369</v>
      </c>
      <c r="H564" s="242">
        <v>24531.829578139052</v>
      </c>
      <c r="J564" s="235"/>
      <c r="K564" s="188">
        <f t="shared" si="32"/>
        <v>134.63580977857427</v>
      </c>
      <c r="L564" s="188">
        <f t="shared" si="33"/>
        <v>1936</v>
      </c>
      <c r="M564" s="188">
        <f t="shared" si="34"/>
        <v>123.2</v>
      </c>
      <c r="N564" s="241">
        <f t="shared" si="35"/>
        <v>24531.829578139052</v>
      </c>
      <c r="AA564" s="235"/>
      <c r="AF564" s="236"/>
    </row>
    <row r="565" spans="2:32" x14ac:dyDescent="0.25">
      <c r="B565" s="240">
        <v>7716.63</v>
      </c>
      <c r="C565" s="188">
        <v>26</v>
      </c>
      <c r="D565" s="188">
        <v>2800</v>
      </c>
      <c r="E565" s="241">
        <v>197.96377969831761</v>
      </c>
      <c r="F565" s="188">
        <v>44</v>
      </c>
      <c r="G565" s="188" t="s">
        <v>369</v>
      </c>
      <c r="H565" s="242">
        <v>6654.2513780552608</v>
      </c>
      <c r="J565" s="235"/>
      <c r="K565" s="188">
        <f t="shared" si="32"/>
        <v>622.3360666670834</v>
      </c>
      <c r="L565" s="188">
        <f t="shared" si="33"/>
        <v>676</v>
      </c>
      <c r="M565" s="188">
        <f t="shared" si="34"/>
        <v>72.8</v>
      </c>
      <c r="N565" s="241">
        <f t="shared" si="35"/>
        <v>6654.2513780552608</v>
      </c>
      <c r="AA565" s="235"/>
      <c r="AF565" s="236"/>
    </row>
    <row r="566" spans="2:32" x14ac:dyDescent="0.25">
      <c r="B566" s="240">
        <v>15922.28</v>
      </c>
      <c r="C566" s="188">
        <v>45</v>
      </c>
      <c r="D566" s="188">
        <v>1050</v>
      </c>
      <c r="E566" s="241">
        <v>166.82363489011763</v>
      </c>
      <c r="F566" s="188">
        <v>30</v>
      </c>
      <c r="G566" s="188" t="s">
        <v>373</v>
      </c>
      <c r="H566" s="242">
        <v>15639.410640380254</v>
      </c>
      <c r="J566" s="235"/>
      <c r="K566" s="188">
        <f t="shared" si="32"/>
        <v>188.82216552078023</v>
      </c>
      <c r="L566" s="188">
        <f t="shared" si="33"/>
        <v>0</v>
      </c>
      <c r="M566" s="188">
        <f t="shared" si="34"/>
        <v>47.25</v>
      </c>
      <c r="N566" s="241">
        <f t="shared" si="35"/>
        <v>15639.410640380254</v>
      </c>
      <c r="AA566" s="235"/>
      <c r="AF566" s="236"/>
    </row>
    <row r="567" spans="2:32" x14ac:dyDescent="0.25">
      <c r="B567" s="240">
        <v>13017.39</v>
      </c>
      <c r="C567" s="188">
        <v>34</v>
      </c>
      <c r="D567" s="188">
        <v>2800</v>
      </c>
      <c r="E567" s="241">
        <v>197.96274419001725</v>
      </c>
      <c r="F567" s="188">
        <v>26</v>
      </c>
      <c r="G567" s="188" t="s">
        <v>369</v>
      </c>
      <c r="H567" s="242">
        <v>12128.208509188986</v>
      </c>
      <c r="J567" s="235"/>
      <c r="K567" s="188">
        <f t="shared" si="32"/>
        <v>367.74596299858285</v>
      </c>
      <c r="L567" s="188">
        <f t="shared" si="33"/>
        <v>1156</v>
      </c>
      <c r="M567" s="188">
        <f t="shared" si="34"/>
        <v>95.2</v>
      </c>
      <c r="N567" s="241">
        <f t="shared" si="35"/>
        <v>12128.208509188986</v>
      </c>
      <c r="AA567" s="235"/>
      <c r="AF567" s="236"/>
    </row>
    <row r="568" spans="2:32" x14ac:dyDescent="0.25">
      <c r="B568" s="240">
        <v>4558.6000000000004</v>
      </c>
      <c r="C568" s="188">
        <v>25</v>
      </c>
      <c r="D568" s="188">
        <v>1050</v>
      </c>
      <c r="E568" s="241">
        <v>115.79210984349302</v>
      </c>
      <c r="F568" s="188">
        <v>50</v>
      </c>
      <c r="G568" s="188" t="s">
        <v>369</v>
      </c>
      <c r="H568" s="242">
        <v>3754.2823730021946</v>
      </c>
      <c r="J568" s="235"/>
      <c r="K568" s="188">
        <f t="shared" si="32"/>
        <v>453.39876845633154</v>
      </c>
      <c r="L568" s="188">
        <f t="shared" si="33"/>
        <v>625</v>
      </c>
      <c r="M568" s="188">
        <f t="shared" si="34"/>
        <v>26.25</v>
      </c>
      <c r="N568" s="241">
        <f t="shared" si="35"/>
        <v>3754.2823730021946</v>
      </c>
      <c r="AA568" s="235"/>
      <c r="AF568" s="236"/>
    </row>
    <row r="569" spans="2:32" x14ac:dyDescent="0.25">
      <c r="B569" s="240">
        <v>7518.69</v>
      </c>
      <c r="C569" s="188">
        <v>28</v>
      </c>
      <c r="D569" s="188">
        <v>2800</v>
      </c>
      <c r="E569" s="241">
        <v>203.17314395765547</v>
      </c>
      <c r="F569" s="188">
        <v>32</v>
      </c>
      <c r="G569" s="188" t="s">
        <v>369</v>
      </c>
      <c r="H569" s="242">
        <v>6690.2929653712226</v>
      </c>
      <c r="J569" s="235"/>
      <c r="K569" s="188">
        <f t="shared" si="32"/>
        <v>441.00316732153374</v>
      </c>
      <c r="L569" s="188">
        <f t="shared" si="33"/>
        <v>784</v>
      </c>
      <c r="M569" s="188">
        <f t="shared" si="34"/>
        <v>78.400000000000006</v>
      </c>
      <c r="N569" s="241">
        <f t="shared" si="35"/>
        <v>6690.2929653712226</v>
      </c>
      <c r="AA569" s="235"/>
      <c r="AF569" s="236"/>
    </row>
    <row r="570" spans="2:32" x14ac:dyDescent="0.25">
      <c r="B570" s="240">
        <v>8861.0499999999993</v>
      </c>
      <c r="C570" s="188">
        <v>39</v>
      </c>
      <c r="D570" s="188">
        <v>1750</v>
      </c>
      <c r="E570" s="241">
        <v>214.88886903919823</v>
      </c>
      <c r="F570" s="188">
        <v>21</v>
      </c>
      <c r="G570" s="188" t="s">
        <v>369</v>
      </c>
      <c r="H570" s="242">
        <v>8152.4019162223294</v>
      </c>
      <c r="J570" s="235"/>
      <c r="K570" s="188">
        <f t="shared" si="32"/>
        <v>171.01863006825343</v>
      </c>
      <c r="L570" s="188">
        <f t="shared" si="33"/>
        <v>1521</v>
      </c>
      <c r="M570" s="188">
        <f t="shared" si="34"/>
        <v>68.25</v>
      </c>
      <c r="N570" s="241">
        <f t="shared" si="35"/>
        <v>8152.4019162223294</v>
      </c>
      <c r="AA570" s="235"/>
      <c r="AF570" s="236"/>
    </row>
    <row r="571" spans="2:32" x14ac:dyDescent="0.25">
      <c r="B571" s="240">
        <v>3647.58</v>
      </c>
      <c r="C571" s="188">
        <v>32</v>
      </c>
      <c r="D571" s="188">
        <v>1050</v>
      </c>
      <c r="E571" s="241">
        <v>77.077887739678758</v>
      </c>
      <c r="F571" s="188">
        <v>33</v>
      </c>
      <c r="G571" s="188" t="s">
        <v>369</v>
      </c>
      <c r="H571" s="242">
        <v>2711.6937363255483</v>
      </c>
      <c r="J571" s="235"/>
      <c r="K571" s="188">
        <f t="shared" si="32"/>
        <v>449.54527188168652</v>
      </c>
      <c r="L571" s="188">
        <f t="shared" si="33"/>
        <v>1024</v>
      </c>
      <c r="M571" s="188">
        <f t="shared" si="34"/>
        <v>33.6</v>
      </c>
      <c r="N571" s="241">
        <f t="shared" si="35"/>
        <v>2711.6937363255483</v>
      </c>
      <c r="AA571" s="235"/>
      <c r="AF571" s="236"/>
    </row>
    <row r="572" spans="2:32" x14ac:dyDescent="0.25">
      <c r="B572" s="240">
        <v>8975.7900000000009</v>
      </c>
      <c r="C572" s="188">
        <v>35</v>
      </c>
      <c r="D572" s="188">
        <v>1050</v>
      </c>
      <c r="E572" s="241">
        <v>170.34462157616059</v>
      </c>
      <c r="F572" s="188">
        <v>35</v>
      </c>
      <c r="G572" s="188" t="s">
        <v>369</v>
      </c>
      <c r="H572" s="242">
        <v>8232.8921485306582</v>
      </c>
      <c r="J572" s="235"/>
      <c r="K572" s="188">
        <f t="shared" si="32"/>
        <v>215.73912730534425</v>
      </c>
      <c r="L572" s="188">
        <f t="shared" si="33"/>
        <v>1225</v>
      </c>
      <c r="M572" s="188">
        <f t="shared" si="34"/>
        <v>36.75</v>
      </c>
      <c r="N572" s="241">
        <f t="shared" si="35"/>
        <v>8232.8921485306582</v>
      </c>
      <c r="AA572" s="235"/>
      <c r="AF572" s="236"/>
    </row>
    <row r="573" spans="2:32" x14ac:dyDescent="0.25">
      <c r="B573" s="240">
        <v>9988.07</v>
      </c>
      <c r="C573" s="188">
        <v>38</v>
      </c>
      <c r="D573" s="188">
        <v>1050</v>
      </c>
      <c r="E573" s="241">
        <v>188.59913195306549</v>
      </c>
      <c r="F573" s="188">
        <v>32</v>
      </c>
      <c r="G573" s="188" t="s">
        <v>369</v>
      </c>
      <c r="H573" s="242">
        <v>9314.8509737515506</v>
      </c>
      <c r="J573" s="235"/>
      <c r="K573" s="188">
        <f t="shared" si="32"/>
        <v>178.15564500244702</v>
      </c>
      <c r="L573" s="188">
        <f t="shared" si="33"/>
        <v>1444</v>
      </c>
      <c r="M573" s="188">
        <f t="shared" si="34"/>
        <v>39.9</v>
      </c>
      <c r="N573" s="241">
        <f t="shared" si="35"/>
        <v>9314.8509737515506</v>
      </c>
      <c r="AA573" s="235"/>
      <c r="AF573" s="236"/>
    </row>
    <row r="574" spans="2:32" x14ac:dyDescent="0.25">
      <c r="B574" s="240">
        <v>912.1</v>
      </c>
      <c r="C574" s="188">
        <v>34</v>
      </c>
      <c r="D574" s="188">
        <v>284.16500000000002</v>
      </c>
      <c r="E574" s="241">
        <v>113.51161344159755</v>
      </c>
      <c r="F574" s="188">
        <v>41</v>
      </c>
      <c r="G574" s="188" t="s">
        <v>369</v>
      </c>
      <c r="H574" s="242">
        <v>342.04033114004892</v>
      </c>
      <c r="J574" s="235"/>
      <c r="K574" s="188">
        <f t="shared" si="32"/>
        <v>102.63940971990849</v>
      </c>
      <c r="L574" s="188">
        <f t="shared" si="33"/>
        <v>1156</v>
      </c>
      <c r="M574" s="188">
        <f t="shared" si="34"/>
        <v>9.6616100000000014</v>
      </c>
      <c r="N574" s="241">
        <f t="shared" si="35"/>
        <v>342.04033114004892</v>
      </c>
      <c r="AA574" s="235"/>
      <c r="AF574" s="236"/>
    </row>
    <row r="575" spans="2:32" x14ac:dyDescent="0.25">
      <c r="B575" s="240">
        <v>2893.95</v>
      </c>
      <c r="C575" s="188">
        <v>26</v>
      </c>
      <c r="D575" s="188">
        <v>1050</v>
      </c>
      <c r="E575" s="241">
        <v>74.236417386869107</v>
      </c>
      <c r="F575" s="188">
        <v>39</v>
      </c>
      <c r="G575" s="188" t="s">
        <v>373</v>
      </c>
      <c r="H575" s="242">
        <v>2137.022644481196</v>
      </c>
      <c r="J575" s="235"/>
      <c r="K575" s="188">
        <f t="shared" si="32"/>
        <v>551.61605909127843</v>
      </c>
      <c r="L575" s="188">
        <f t="shared" si="33"/>
        <v>0</v>
      </c>
      <c r="M575" s="188">
        <f t="shared" si="34"/>
        <v>27.3</v>
      </c>
      <c r="N575" s="241">
        <f t="shared" si="35"/>
        <v>2137.022644481196</v>
      </c>
      <c r="AA575" s="235"/>
      <c r="AF575" s="236"/>
    </row>
    <row r="576" spans="2:32" x14ac:dyDescent="0.25">
      <c r="B576" s="240">
        <v>17454.72</v>
      </c>
      <c r="C576" s="188">
        <v>35</v>
      </c>
      <c r="D576" s="188">
        <v>2800</v>
      </c>
      <c r="E576" s="241">
        <v>412.95994316216019</v>
      </c>
      <c r="F576" s="188">
        <v>25</v>
      </c>
      <c r="G576" s="188" t="s">
        <v>373</v>
      </c>
      <c r="H576" s="242">
        <v>17189.453160249806</v>
      </c>
      <c r="J576" s="235"/>
      <c r="K576" s="188">
        <f t="shared" si="32"/>
        <v>169.50796598815046</v>
      </c>
      <c r="L576" s="188">
        <f t="shared" si="33"/>
        <v>0</v>
      </c>
      <c r="M576" s="188">
        <f t="shared" si="34"/>
        <v>98</v>
      </c>
      <c r="N576" s="241">
        <f t="shared" si="35"/>
        <v>17189.453160249806</v>
      </c>
      <c r="AA576" s="235"/>
      <c r="AF576" s="236"/>
    </row>
    <row r="577" spans="2:32" x14ac:dyDescent="0.25">
      <c r="B577" s="240">
        <v>38097.81</v>
      </c>
      <c r="C577" s="188">
        <v>51</v>
      </c>
      <c r="D577" s="188">
        <v>2800</v>
      </c>
      <c r="E577" s="241">
        <v>1037.9579775468821</v>
      </c>
      <c r="F577" s="188">
        <v>24</v>
      </c>
      <c r="G577" s="188" t="s">
        <v>373</v>
      </c>
      <c r="H577" s="242">
        <v>37869.864351003824</v>
      </c>
      <c r="J577" s="235"/>
      <c r="K577" s="188">
        <f t="shared" si="32"/>
        <v>64.742505432465578</v>
      </c>
      <c r="L577" s="188">
        <f t="shared" si="33"/>
        <v>0</v>
      </c>
      <c r="M577" s="188">
        <f t="shared" si="34"/>
        <v>142.80000000000001</v>
      </c>
      <c r="N577" s="241">
        <f t="shared" si="35"/>
        <v>37869.864351003824</v>
      </c>
      <c r="AA577" s="235"/>
      <c r="AF577" s="236"/>
    </row>
    <row r="578" spans="2:32" x14ac:dyDescent="0.25">
      <c r="B578" s="240">
        <v>3579.67</v>
      </c>
      <c r="C578" s="188">
        <v>30</v>
      </c>
      <c r="D578" s="188">
        <v>1050</v>
      </c>
      <c r="E578" s="241">
        <v>72.105300507740509</v>
      </c>
      <c r="F578" s="188">
        <v>45</v>
      </c>
      <c r="G578" s="188" t="s">
        <v>373</v>
      </c>
      <c r="H578" s="242">
        <v>2745.2061965629673</v>
      </c>
      <c r="J578" s="235"/>
      <c r="K578" s="188">
        <f t="shared" si="32"/>
        <v>655.29163136803948</v>
      </c>
      <c r="L578" s="188">
        <f t="shared" si="33"/>
        <v>0</v>
      </c>
      <c r="M578" s="188">
        <f t="shared" si="34"/>
        <v>31.5</v>
      </c>
      <c r="N578" s="241">
        <f t="shared" si="35"/>
        <v>2745.2061965629673</v>
      </c>
      <c r="AA578" s="235"/>
      <c r="AF578" s="236"/>
    </row>
    <row r="579" spans="2:32" x14ac:dyDescent="0.25">
      <c r="B579" s="240">
        <v>8706.32</v>
      </c>
      <c r="C579" s="188">
        <v>42</v>
      </c>
      <c r="D579" s="188">
        <v>1076.29025</v>
      </c>
      <c r="E579" s="241">
        <v>155.4610035795223</v>
      </c>
      <c r="F579" s="188">
        <v>33</v>
      </c>
      <c r="G579" s="188" t="s">
        <v>369</v>
      </c>
      <c r="H579" s="242">
        <v>7789.7995574677952</v>
      </c>
      <c r="J579" s="235"/>
      <c r="K579" s="188">
        <f t="shared" si="32"/>
        <v>228.46615827892714</v>
      </c>
      <c r="L579" s="188">
        <f t="shared" si="33"/>
        <v>1764</v>
      </c>
      <c r="M579" s="188">
        <f t="shared" si="34"/>
        <v>45.204190499999996</v>
      </c>
      <c r="N579" s="241">
        <f t="shared" si="35"/>
        <v>7789.7995574677952</v>
      </c>
      <c r="AA579" s="235"/>
      <c r="AF579" s="236"/>
    </row>
    <row r="580" spans="2:32" x14ac:dyDescent="0.25">
      <c r="B580" s="240">
        <v>46047.87</v>
      </c>
      <c r="C580" s="188">
        <v>36</v>
      </c>
      <c r="D580" s="188">
        <v>6300</v>
      </c>
      <c r="E580" s="241">
        <v>759.88115996870658</v>
      </c>
      <c r="F580" s="188">
        <v>49</v>
      </c>
      <c r="G580" s="188" t="s">
        <v>369</v>
      </c>
      <c r="H580" s="242">
        <v>45015.976294031541</v>
      </c>
      <c r="J580" s="235"/>
      <c r="K580" s="188">
        <f t="shared" si="32"/>
        <v>406.24773485989954</v>
      </c>
      <c r="L580" s="188">
        <f t="shared" si="33"/>
        <v>1296</v>
      </c>
      <c r="M580" s="188">
        <f t="shared" si="34"/>
        <v>226.8</v>
      </c>
      <c r="N580" s="241">
        <f t="shared" si="35"/>
        <v>45015.976294031541</v>
      </c>
      <c r="AA580" s="235"/>
      <c r="AF580" s="236"/>
    </row>
    <row r="581" spans="2:32" x14ac:dyDescent="0.25">
      <c r="B581" s="240">
        <v>21325.77</v>
      </c>
      <c r="C581" s="188">
        <v>34</v>
      </c>
      <c r="D581" s="188">
        <v>2800</v>
      </c>
      <c r="E581" s="241">
        <v>390.22984913832687</v>
      </c>
      <c r="F581" s="188">
        <v>41</v>
      </c>
      <c r="G581" s="188" t="s">
        <v>369</v>
      </c>
      <c r="H581" s="242">
        <v>20485.834500478537</v>
      </c>
      <c r="J581" s="235"/>
      <c r="K581" s="188">
        <f t="shared" si="32"/>
        <v>294.18559408894993</v>
      </c>
      <c r="L581" s="188">
        <f t="shared" si="33"/>
        <v>1156</v>
      </c>
      <c r="M581" s="188">
        <f t="shared" si="34"/>
        <v>95.2</v>
      </c>
      <c r="N581" s="241">
        <f t="shared" si="35"/>
        <v>20485.834500478537</v>
      </c>
      <c r="AA581" s="235"/>
      <c r="AF581" s="236"/>
    </row>
    <row r="582" spans="2:32" x14ac:dyDescent="0.25">
      <c r="B582" s="240">
        <v>5773.78</v>
      </c>
      <c r="C582" s="188">
        <v>33</v>
      </c>
      <c r="D582" s="188">
        <v>1050</v>
      </c>
      <c r="E582" s="241">
        <v>72.104998477815869</v>
      </c>
      <c r="F582" s="188">
        <v>37</v>
      </c>
      <c r="G582" s="188" t="s">
        <v>373</v>
      </c>
      <c r="H582" s="242">
        <v>5075.8688813568915</v>
      </c>
      <c r="J582" s="235"/>
      <c r="K582" s="188">
        <f t="shared" si="32"/>
        <v>538.79759822687959</v>
      </c>
      <c r="L582" s="188">
        <f t="shared" si="33"/>
        <v>0</v>
      </c>
      <c r="M582" s="188">
        <f t="shared" si="34"/>
        <v>34.65</v>
      </c>
      <c r="N582" s="241">
        <f t="shared" si="35"/>
        <v>5075.8688813568915</v>
      </c>
      <c r="AA582" s="235"/>
      <c r="AF582" s="236"/>
    </row>
    <row r="583" spans="2:32" x14ac:dyDescent="0.25">
      <c r="B583" s="240">
        <v>16017.12</v>
      </c>
      <c r="C583" s="188">
        <v>36</v>
      </c>
      <c r="D583" s="188">
        <v>2800</v>
      </c>
      <c r="E583" s="241">
        <v>277.14502765145619</v>
      </c>
      <c r="F583" s="188">
        <v>39</v>
      </c>
      <c r="G583" s="188" t="s">
        <v>369</v>
      </c>
      <c r="H583" s="242">
        <v>15091.744542471668</v>
      </c>
      <c r="J583" s="235"/>
      <c r="K583" s="188">
        <f t="shared" si="32"/>
        <v>394.0175327169585</v>
      </c>
      <c r="L583" s="188">
        <f t="shared" si="33"/>
        <v>1296</v>
      </c>
      <c r="M583" s="188">
        <f t="shared" si="34"/>
        <v>100.8</v>
      </c>
      <c r="N583" s="241">
        <f t="shared" si="35"/>
        <v>15091.744542471668</v>
      </c>
      <c r="AA583" s="235"/>
      <c r="AF583" s="236"/>
    </row>
    <row r="584" spans="2:32" x14ac:dyDescent="0.25">
      <c r="B584" s="240">
        <v>26547.55</v>
      </c>
      <c r="C584" s="188">
        <v>32</v>
      </c>
      <c r="D584" s="188">
        <v>9800</v>
      </c>
      <c r="E584" s="241">
        <v>661.84422256228163</v>
      </c>
      <c r="F584" s="188">
        <v>27</v>
      </c>
      <c r="G584" s="188" t="s">
        <v>369</v>
      </c>
      <c r="H584" s="242">
        <v>25572.902069126692</v>
      </c>
      <c r="J584" s="235"/>
      <c r="K584" s="188">
        <f t="shared" si="32"/>
        <v>399.79196158216871</v>
      </c>
      <c r="L584" s="188">
        <f t="shared" si="33"/>
        <v>1024</v>
      </c>
      <c r="M584" s="188">
        <f t="shared" si="34"/>
        <v>313.60000000000002</v>
      </c>
      <c r="N584" s="241">
        <f t="shared" si="35"/>
        <v>25572.902069126692</v>
      </c>
      <c r="AA584" s="235"/>
      <c r="AF584" s="236"/>
    </row>
    <row r="585" spans="2:32" x14ac:dyDescent="0.25">
      <c r="B585" s="240">
        <v>8890.66</v>
      </c>
      <c r="C585" s="188">
        <v>34</v>
      </c>
      <c r="D585" s="188">
        <v>700</v>
      </c>
      <c r="E585" s="241">
        <v>91.059551687821894</v>
      </c>
      <c r="F585" s="188">
        <v>50</v>
      </c>
      <c r="G585" s="188" t="s">
        <v>369</v>
      </c>
      <c r="H585" s="242">
        <v>8006.1990980617675</v>
      </c>
      <c r="J585" s="235"/>
      <c r="K585" s="188">
        <f t="shared" si="32"/>
        <v>384.36385147150713</v>
      </c>
      <c r="L585" s="188">
        <f t="shared" si="33"/>
        <v>1156</v>
      </c>
      <c r="M585" s="188">
        <f t="shared" si="34"/>
        <v>23.8</v>
      </c>
      <c r="N585" s="241">
        <f t="shared" si="35"/>
        <v>8006.1990980617675</v>
      </c>
      <c r="AA585" s="235"/>
      <c r="AF585" s="236"/>
    </row>
    <row r="586" spans="2:32" x14ac:dyDescent="0.25">
      <c r="B586" s="240">
        <v>21534.33</v>
      </c>
      <c r="C586" s="188">
        <v>57</v>
      </c>
      <c r="D586" s="188">
        <v>1178.5094999999999</v>
      </c>
      <c r="E586" s="241">
        <v>725.76612891403329</v>
      </c>
      <c r="F586" s="188">
        <v>18</v>
      </c>
      <c r="G586" s="188" t="s">
        <v>373</v>
      </c>
      <c r="H586" s="242">
        <v>21396.864067734925</v>
      </c>
      <c r="J586" s="235"/>
      <c r="K586" s="188">
        <f t="shared" si="32"/>
        <v>29.228659419173155</v>
      </c>
      <c r="L586" s="188">
        <f t="shared" si="33"/>
        <v>0</v>
      </c>
      <c r="M586" s="188">
        <f t="shared" si="34"/>
        <v>67.175041499999992</v>
      </c>
      <c r="N586" s="241">
        <f t="shared" si="35"/>
        <v>21396.864067734925</v>
      </c>
      <c r="AA586" s="235"/>
      <c r="AF586" s="236"/>
    </row>
    <row r="587" spans="2:32" x14ac:dyDescent="0.25">
      <c r="B587" s="240">
        <v>2305.61</v>
      </c>
      <c r="C587" s="188">
        <v>36</v>
      </c>
      <c r="D587" s="188">
        <v>175</v>
      </c>
      <c r="E587" s="241">
        <v>24.616337366473875</v>
      </c>
      <c r="F587" s="188">
        <v>34</v>
      </c>
      <c r="G587" s="188" t="s">
        <v>373</v>
      </c>
      <c r="H587" s="242">
        <v>1925.4269501320452</v>
      </c>
      <c r="J587" s="235"/>
      <c r="K587" s="188">
        <f t="shared" si="32"/>
        <v>241.70939451388813</v>
      </c>
      <c r="L587" s="188">
        <f t="shared" si="33"/>
        <v>0</v>
      </c>
      <c r="M587" s="188">
        <f t="shared" si="34"/>
        <v>6.3</v>
      </c>
      <c r="N587" s="241">
        <f t="shared" si="35"/>
        <v>1925.4269501320452</v>
      </c>
      <c r="AA587" s="235"/>
      <c r="AF587" s="236"/>
    </row>
    <row r="588" spans="2:32" x14ac:dyDescent="0.25">
      <c r="B588" s="240">
        <v>7177.15</v>
      </c>
      <c r="C588" s="188">
        <v>34</v>
      </c>
      <c r="D588" s="188">
        <v>1050</v>
      </c>
      <c r="E588" s="241">
        <v>74.236029071256468</v>
      </c>
      <c r="F588" s="188">
        <v>46</v>
      </c>
      <c r="G588" s="188" t="s">
        <v>369</v>
      </c>
      <c r="H588" s="242">
        <v>5956.2632000318681</v>
      </c>
      <c r="J588" s="235"/>
      <c r="K588" s="188">
        <f t="shared" si="32"/>
        <v>650.62747299749265</v>
      </c>
      <c r="L588" s="188">
        <f t="shared" si="33"/>
        <v>1156</v>
      </c>
      <c r="M588" s="188">
        <f t="shared" si="34"/>
        <v>35.700000000000003</v>
      </c>
      <c r="N588" s="241">
        <f t="shared" si="35"/>
        <v>5956.2632000318681</v>
      </c>
      <c r="AA588" s="235"/>
      <c r="AF588" s="236"/>
    </row>
    <row r="589" spans="2:32" x14ac:dyDescent="0.25">
      <c r="B589" s="240">
        <v>9996.06</v>
      </c>
      <c r="C589" s="188">
        <v>30</v>
      </c>
      <c r="D589" s="188">
        <v>2800</v>
      </c>
      <c r="E589" s="241">
        <v>211.50809804364295</v>
      </c>
      <c r="F589" s="188">
        <v>40</v>
      </c>
      <c r="G589" s="188" t="s">
        <v>369</v>
      </c>
      <c r="H589" s="242">
        <v>8951.3437453193801</v>
      </c>
      <c r="J589" s="235"/>
      <c r="K589" s="188">
        <f t="shared" si="32"/>
        <v>529.53055242778328</v>
      </c>
      <c r="L589" s="188">
        <f t="shared" si="33"/>
        <v>900</v>
      </c>
      <c r="M589" s="188">
        <f t="shared" si="34"/>
        <v>84</v>
      </c>
      <c r="N589" s="241">
        <f t="shared" si="35"/>
        <v>8951.3437453193801</v>
      </c>
      <c r="AA589" s="235"/>
      <c r="AF589" s="236"/>
    </row>
    <row r="590" spans="2:32" x14ac:dyDescent="0.25">
      <c r="B590" s="240">
        <v>17814.63</v>
      </c>
      <c r="C590" s="188">
        <v>38</v>
      </c>
      <c r="D590" s="188">
        <v>2800</v>
      </c>
      <c r="E590" s="241">
        <v>289.8365977022612</v>
      </c>
      <c r="F590" s="188">
        <v>47</v>
      </c>
      <c r="G590" s="188" t="s">
        <v>369</v>
      </c>
      <c r="H590" s="242">
        <v>16765.817193840423</v>
      </c>
      <c r="J590" s="235"/>
      <c r="K590" s="188">
        <f t="shared" si="32"/>
        <v>454.04894013829124</v>
      </c>
      <c r="L590" s="188">
        <f t="shared" si="33"/>
        <v>1444</v>
      </c>
      <c r="M590" s="188">
        <f t="shared" si="34"/>
        <v>106.4</v>
      </c>
      <c r="N590" s="241">
        <f t="shared" si="35"/>
        <v>16765.817193840423</v>
      </c>
      <c r="AA590" s="235"/>
      <c r="AF590" s="236"/>
    </row>
    <row r="591" spans="2:32" x14ac:dyDescent="0.25">
      <c r="B591" s="240">
        <v>26414.79</v>
      </c>
      <c r="C591" s="188">
        <v>52</v>
      </c>
      <c r="D591" s="188">
        <v>1050</v>
      </c>
      <c r="E591" s="241">
        <v>743.52853705423036</v>
      </c>
      <c r="F591" s="188">
        <v>23</v>
      </c>
      <c r="G591" s="188" t="s">
        <v>369</v>
      </c>
      <c r="H591" s="242">
        <v>25463.750762868029</v>
      </c>
      <c r="J591" s="235"/>
      <c r="K591" s="188">
        <f t="shared" si="32"/>
        <v>32.480259729746706</v>
      </c>
      <c r="L591" s="188">
        <f t="shared" si="33"/>
        <v>2704</v>
      </c>
      <c r="M591" s="188">
        <f t="shared" si="34"/>
        <v>54.6</v>
      </c>
      <c r="N591" s="241">
        <f t="shared" si="35"/>
        <v>25463.750762868029</v>
      </c>
      <c r="AA591" s="235"/>
      <c r="AF591" s="236"/>
    </row>
    <row r="592" spans="2:32" x14ac:dyDescent="0.25">
      <c r="B592" s="240">
        <v>4136.8599999999997</v>
      </c>
      <c r="C592" s="188">
        <v>25</v>
      </c>
      <c r="D592" s="188">
        <v>2800</v>
      </c>
      <c r="E592" s="241">
        <v>383.06929189356538</v>
      </c>
      <c r="F592" s="188">
        <v>50</v>
      </c>
      <c r="G592" s="188" t="s">
        <v>369</v>
      </c>
      <c r="H592" s="242">
        <v>3395.8498976544388</v>
      </c>
      <c r="J592" s="235"/>
      <c r="K592" s="188">
        <f t="shared" si="32"/>
        <v>365.46912781225637</v>
      </c>
      <c r="L592" s="188">
        <f t="shared" si="33"/>
        <v>625</v>
      </c>
      <c r="M592" s="188">
        <f t="shared" si="34"/>
        <v>70</v>
      </c>
      <c r="N592" s="241">
        <f t="shared" si="35"/>
        <v>3395.8498976544388</v>
      </c>
      <c r="AA592" s="235"/>
      <c r="AF592" s="236"/>
    </row>
    <row r="593" spans="2:32" x14ac:dyDescent="0.25">
      <c r="B593" s="240">
        <v>14318.81</v>
      </c>
      <c r="C593" s="188">
        <v>34</v>
      </c>
      <c r="D593" s="188">
        <v>2800</v>
      </c>
      <c r="E593" s="241">
        <v>217.75807626559012</v>
      </c>
      <c r="F593" s="188">
        <v>26</v>
      </c>
      <c r="G593" s="188" t="s">
        <v>369</v>
      </c>
      <c r="H593" s="242">
        <v>13443.489966737126</v>
      </c>
      <c r="J593" s="235"/>
      <c r="K593" s="188">
        <f t="shared" si="32"/>
        <v>334.31595855581025</v>
      </c>
      <c r="L593" s="188">
        <f t="shared" si="33"/>
        <v>1156</v>
      </c>
      <c r="M593" s="188">
        <f t="shared" si="34"/>
        <v>95.2</v>
      </c>
      <c r="N593" s="241">
        <f t="shared" si="35"/>
        <v>13443.489966737126</v>
      </c>
      <c r="AA593" s="235"/>
      <c r="AF593" s="236"/>
    </row>
    <row r="594" spans="2:32" x14ac:dyDescent="0.25">
      <c r="B594" s="240">
        <v>4907.22</v>
      </c>
      <c r="C594" s="188">
        <v>29</v>
      </c>
      <c r="D594" s="188">
        <v>1050</v>
      </c>
      <c r="E594" s="241">
        <v>67.487778092444898</v>
      </c>
      <c r="F594" s="188">
        <v>50</v>
      </c>
      <c r="G594" s="188" t="s">
        <v>369</v>
      </c>
      <c r="H594" s="242">
        <v>3703.9841109349572</v>
      </c>
      <c r="J594" s="235"/>
      <c r="K594" s="188">
        <f t="shared" si="32"/>
        <v>777.91863184598242</v>
      </c>
      <c r="L594" s="188">
        <f t="shared" si="33"/>
        <v>841</v>
      </c>
      <c r="M594" s="188">
        <f t="shared" si="34"/>
        <v>30.45</v>
      </c>
      <c r="N594" s="241">
        <f t="shared" si="35"/>
        <v>3703.9841109349572</v>
      </c>
      <c r="AA594" s="235"/>
      <c r="AF594" s="236"/>
    </row>
    <row r="595" spans="2:32" x14ac:dyDescent="0.25">
      <c r="B595" s="240">
        <v>5555.82</v>
      </c>
      <c r="C595" s="188">
        <v>29</v>
      </c>
      <c r="D595" s="188">
        <v>1750</v>
      </c>
      <c r="E595" s="241">
        <v>117.21561458161482</v>
      </c>
      <c r="F595" s="188">
        <v>46</v>
      </c>
      <c r="G595" s="188" t="s">
        <v>373</v>
      </c>
      <c r="H595" s="242">
        <v>4643.4979244096821</v>
      </c>
      <c r="J595" s="235"/>
      <c r="K595" s="188">
        <f t="shared" si="32"/>
        <v>686.76856993271588</v>
      </c>
      <c r="L595" s="188">
        <f t="shared" si="33"/>
        <v>0</v>
      </c>
      <c r="M595" s="188">
        <f t="shared" si="34"/>
        <v>50.75</v>
      </c>
      <c r="N595" s="241">
        <f t="shared" si="35"/>
        <v>4643.4979244096821</v>
      </c>
      <c r="AA595" s="235"/>
      <c r="AF595" s="236"/>
    </row>
    <row r="596" spans="2:32" x14ac:dyDescent="0.25">
      <c r="B596" s="240">
        <v>31246.71</v>
      </c>
      <c r="C596" s="188">
        <v>47</v>
      </c>
      <c r="D596" s="188">
        <v>2800</v>
      </c>
      <c r="E596" s="241">
        <v>679.07596021398774</v>
      </c>
      <c r="F596" s="188">
        <v>28</v>
      </c>
      <c r="G596" s="188" t="s">
        <v>373</v>
      </c>
      <c r="H596" s="242">
        <v>31035.720949706199</v>
      </c>
      <c r="J596" s="235"/>
      <c r="K596" s="188">
        <f t="shared" si="32"/>
        <v>115.45100193989329</v>
      </c>
      <c r="L596" s="188">
        <f t="shared" si="33"/>
        <v>0</v>
      </c>
      <c r="M596" s="188">
        <f t="shared" si="34"/>
        <v>131.6</v>
      </c>
      <c r="N596" s="241">
        <f t="shared" si="35"/>
        <v>31035.720949706199</v>
      </c>
      <c r="AA596" s="235"/>
      <c r="AF596" s="236"/>
    </row>
    <row r="597" spans="2:32" x14ac:dyDescent="0.25">
      <c r="B597" s="240">
        <v>8215.25</v>
      </c>
      <c r="C597" s="188">
        <v>40</v>
      </c>
      <c r="D597" s="188">
        <v>1050</v>
      </c>
      <c r="E597" s="241">
        <v>139.48163567721519</v>
      </c>
      <c r="F597" s="188">
        <v>35</v>
      </c>
      <c r="G597" s="188" t="s">
        <v>373</v>
      </c>
      <c r="H597" s="242">
        <v>7781.982422989664</v>
      </c>
      <c r="J597" s="235"/>
      <c r="K597" s="188">
        <f t="shared" si="32"/>
        <v>263.47554516098381</v>
      </c>
      <c r="L597" s="188">
        <f t="shared" si="33"/>
        <v>0</v>
      </c>
      <c r="M597" s="188">
        <f t="shared" si="34"/>
        <v>42</v>
      </c>
      <c r="N597" s="241">
        <f t="shared" si="35"/>
        <v>7781.982422989664</v>
      </c>
      <c r="AA597" s="235"/>
      <c r="AF597" s="236"/>
    </row>
    <row r="598" spans="2:32" x14ac:dyDescent="0.25">
      <c r="B598" s="240">
        <v>4199.13</v>
      </c>
      <c r="C598" s="188">
        <v>31</v>
      </c>
      <c r="D598" s="188">
        <v>1050</v>
      </c>
      <c r="E598" s="241">
        <v>81.659738837604152</v>
      </c>
      <c r="F598" s="188">
        <v>44</v>
      </c>
      <c r="G598" s="188" t="s">
        <v>369</v>
      </c>
      <c r="H598" s="242">
        <v>3173.7187061889313</v>
      </c>
      <c r="J598" s="235"/>
      <c r="K598" s="188">
        <f t="shared" si="32"/>
        <v>565.76227964526618</v>
      </c>
      <c r="L598" s="188">
        <f t="shared" si="33"/>
        <v>961</v>
      </c>
      <c r="M598" s="188">
        <f t="shared" si="34"/>
        <v>32.549999999999997</v>
      </c>
      <c r="N598" s="241">
        <f t="shared" si="35"/>
        <v>3173.7187061889313</v>
      </c>
      <c r="AA598" s="235"/>
      <c r="AF598" s="236"/>
    </row>
    <row r="599" spans="2:32" x14ac:dyDescent="0.25">
      <c r="B599" s="240">
        <v>18764.34</v>
      </c>
      <c r="C599" s="188">
        <v>33</v>
      </c>
      <c r="D599" s="188">
        <v>2800</v>
      </c>
      <c r="E599" s="241">
        <v>372.23513569984851</v>
      </c>
      <c r="F599" s="188">
        <v>37</v>
      </c>
      <c r="G599" s="188" t="s">
        <v>369</v>
      </c>
      <c r="H599" s="242">
        <v>17988.498636400422</v>
      </c>
      <c r="J599" s="235"/>
      <c r="K599" s="188">
        <f t="shared" si="32"/>
        <v>278.31870251909203</v>
      </c>
      <c r="L599" s="188">
        <f t="shared" si="33"/>
        <v>1089</v>
      </c>
      <c r="M599" s="188">
        <f t="shared" si="34"/>
        <v>92.4</v>
      </c>
      <c r="N599" s="241">
        <f t="shared" si="35"/>
        <v>17988.498636400422</v>
      </c>
      <c r="AA599" s="235"/>
      <c r="AF599" s="236"/>
    </row>
    <row r="600" spans="2:32" x14ac:dyDescent="0.25">
      <c r="B600" s="240">
        <v>4195.5</v>
      </c>
      <c r="C600" s="188">
        <v>33</v>
      </c>
      <c r="D600" s="188">
        <v>1050</v>
      </c>
      <c r="E600" s="241">
        <v>80.274530325056091</v>
      </c>
      <c r="F600" s="188">
        <v>37</v>
      </c>
      <c r="G600" s="188" t="s">
        <v>369</v>
      </c>
      <c r="H600" s="242">
        <v>3193.0207275463017</v>
      </c>
      <c r="J600" s="235"/>
      <c r="K600" s="188">
        <f t="shared" si="32"/>
        <v>483.96421433653347</v>
      </c>
      <c r="L600" s="188">
        <f t="shared" si="33"/>
        <v>1089</v>
      </c>
      <c r="M600" s="188">
        <f t="shared" si="34"/>
        <v>34.65</v>
      </c>
      <c r="N600" s="241">
        <f t="shared" si="35"/>
        <v>3193.0207275463017</v>
      </c>
      <c r="AA600" s="235"/>
      <c r="AF600" s="236"/>
    </row>
    <row r="601" spans="2:32" x14ac:dyDescent="0.25">
      <c r="B601" s="240">
        <v>3127.33</v>
      </c>
      <c r="C601" s="188">
        <v>27</v>
      </c>
      <c r="D601" s="188">
        <v>1050</v>
      </c>
      <c r="E601" s="241">
        <v>68.198256023348691</v>
      </c>
      <c r="F601" s="188">
        <v>50</v>
      </c>
      <c r="G601" s="188" t="s">
        <v>369</v>
      </c>
      <c r="H601" s="242">
        <v>1886.0043963753526</v>
      </c>
      <c r="J601" s="235"/>
      <c r="K601" s="188">
        <f t="shared" ref="K601:K664" si="36">D601*F601/E601</f>
        <v>769.81440672069152</v>
      </c>
      <c r="L601" s="188">
        <f t="shared" ref="L601:L664" si="37">IF(G601="F",0,C601^2)</f>
        <v>729</v>
      </c>
      <c r="M601" s="188">
        <f t="shared" ref="M601:M664" si="38">C601*D601/1000</f>
        <v>28.35</v>
      </c>
      <c r="N601" s="241">
        <f t="shared" ref="N601:N664" si="39">H601</f>
        <v>1886.0043963753526</v>
      </c>
      <c r="AA601" s="235"/>
      <c r="AF601" s="236"/>
    </row>
    <row r="602" spans="2:32" x14ac:dyDescent="0.25">
      <c r="B602" s="240">
        <v>35198.81</v>
      </c>
      <c r="C602" s="188">
        <v>41</v>
      </c>
      <c r="D602" s="188">
        <v>2800</v>
      </c>
      <c r="E602" s="241">
        <v>318.81311486814889</v>
      </c>
      <c r="F602" s="188">
        <v>39</v>
      </c>
      <c r="G602" s="188" t="s">
        <v>373</v>
      </c>
      <c r="H602" s="242">
        <v>34665.220214960464</v>
      </c>
      <c r="J602" s="235"/>
      <c r="K602" s="188">
        <f t="shared" si="36"/>
        <v>342.52041370745269</v>
      </c>
      <c r="L602" s="188">
        <f t="shared" si="37"/>
        <v>0</v>
      </c>
      <c r="M602" s="188">
        <f t="shared" si="38"/>
        <v>114.8</v>
      </c>
      <c r="N602" s="241">
        <f t="shared" si="39"/>
        <v>34665.220214960464</v>
      </c>
      <c r="AA602" s="235"/>
      <c r="AF602" s="236"/>
    </row>
    <row r="603" spans="2:32" x14ac:dyDescent="0.25">
      <c r="B603" s="240">
        <v>20579.150000000001</v>
      </c>
      <c r="C603" s="188">
        <v>43</v>
      </c>
      <c r="D603" s="188">
        <v>1400</v>
      </c>
      <c r="E603" s="241">
        <v>385.93920160906322</v>
      </c>
      <c r="F603" s="188">
        <v>32</v>
      </c>
      <c r="G603" s="188" t="s">
        <v>369</v>
      </c>
      <c r="H603" s="242">
        <v>19756.333955984406</v>
      </c>
      <c r="J603" s="235"/>
      <c r="K603" s="188">
        <f t="shared" si="36"/>
        <v>116.08045985797555</v>
      </c>
      <c r="L603" s="188">
        <f t="shared" si="37"/>
        <v>1849</v>
      </c>
      <c r="M603" s="188">
        <f t="shared" si="38"/>
        <v>60.2</v>
      </c>
      <c r="N603" s="241">
        <f t="shared" si="39"/>
        <v>19756.333955984406</v>
      </c>
      <c r="AA603" s="235"/>
      <c r="AF603" s="236"/>
    </row>
    <row r="604" spans="2:32" x14ac:dyDescent="0.25">
      <c r="B604" s="240">
        <v>20320.14</v>
      </c>
      <c r="C604" s="188">
        <v>34</v>
      </c>
      <c r="D604" s="188">
        <v>2800</v>
      </c>
      <c r="E604" s="241">
        <v>429.24960085831162</v>
      </c>
      <c r="F604" s="188">
        <v>31</v>
      </c>
      <c r="G604" s="188" t="s">
        <v>369</v>
      </c>
      <c r="H604" s="242">
        <v>19626.262210928391</v>
      </c>
      <c r="J604" s="235"/>
      <c r="K604" s="188">
        <f t="shared" si="36"/>
        <v>202.21335052248838</v>
      </c>
      <c r="L604" s="188">
        <f t="shared" si="37"/>
        <v>1156</v>
      </c>
      <c r="M604" s="188">
        <f t="shared" si="38"/>
        <v>95.2</v>
      </c>
      <c r="N604" s="241">
        <f t="shared" si="39"/>
        <v>19626.262210928391</v>
      </c>
      <c r="AA604" s="235"/>
      <c r="AF604" s="236"/>
    </row>
    <row r="605" spans="2:32" x14ac:dyDescent="0.25">
      <c r="B605" s="240">
        <v>21553.119999999999</v>
      </c>
      <c r="C605" s="188">
        <v>40</v>
      </c>
      <c r="D605" s="188">
        <v>2800</v>
      </c>
      <c r="E605" s="241">
        <v>371.9510284725738</v>
      </c>
      <c r="F605" s="188">
        <v>35</v>
      </c>
      <c r="G605" s="188" t="s">
        <v>369</v>
      </c>
      <c r="H605" s="242">
        <v>20680.309411371989</v>
      </c>
      <c r="J605" s="235"/>
      <c r="K605" s="188">
        <f t="shared" si="36"/>
        <v>263.47554516098381</v>
      </c>
      <c r="L605" s="188">
        <f t="shared" si="37"/>
        <v>1600</v>
      </c>
      <c r="M605" s="188">
        <f t="shared" si="38"/>
        <v>112</v>
      </c>
      <c r="N605" s="241">
        <f t="shared" si="39"/>
        <v>20680.309411371989</v>
      </c>
      <c r="AA605" s="235"/>
      <c r="AF605" s="236"/>
    </row>
    <row r="606" spans="2:32" x14ac:dyDescent="0.25">
      <c r="B606" s="240">
        <v>9181.1</v>
      </c>
      <c r="C606" s="188">
        <v>28</v>
      </c>
      <c r="D606" s="188">
        <v>2800</v>
      </c>
      <c r="E606" s="241">
        <v>203.17314395765547</v>
      </c>
      <c r="F606" s="188">
        <v>47</v>
      </c>
      <c r="G606" s="188" t="s">
        <v>369</v>
      </c>
      <c r="H606" s="242">
        <v>8101.5927472341282</v>
      </c>
      <c r="J606" s="235"/>
      <c r="K606" s="188">
        <f t="shared" si="36"/>
        <v>647.72340200350266</v>
      </c>
      <c r="L606" s="188">
        <f t="shared" si="37"/>
        <v>784</v>
      </c>
      <c r="M606" s="188">
        <f t="shared" si="38"/>
        <v>78.400000000000006</v>
      </c>
      <c r="N606" s="241">
        <f t="shared" si="39"/>
        <v>8101.5927472341282</v>
      </c>
      <c r="AA606" s="235"/>
      <c r="AF606" s="236"/>
    </row>
    <row r="607" spans="2:32" x14ac:dyDescent="0.25">
      <c r="B607" s="240">
        <v>5926.71</v>
      </c>
      <c r="C607" s="188">
        <v>28</v>
      </c>
      <c r="D607" s="188">
        <v>1950.4275</v>
      </c>
      <c r="E607" s="241">
        <v>128.66100477053493</v>
      </c>
      <c r="F607" s="188">
        <v>50</v>
      </c>
      <c r="G607" s="188" t="s">
        <v>373</v>
      </c>
      <c r="H607" s="242">
        <v>4963.0770778551614</v>
      </c>
      <c r="J607" s="235"/>
      <c r="K607" s="188">
        <f t="shared" si="36"/>
        <v>757.97150172989848</v>
      </c>
      <c r="L607" s="188">
        <f t="shared" si="37"/>
        <v>0</v>
      </c>
      <c r="M607" s="188">
        <f t="shared" si="38"/>
        <v>54.611969999999999</v>
      </c>
      <c r="N607" s="241">
        <f t="shared" si="39"/>
        <v>4963.0770778551614</v>
      </c>
      <c r="AA607" s="235"/>
      <c r="AF607" s="236"/>
    </row>
    <row r="608" spans="2:32" x14ac:dyDescent="0.25">
      <c r="B608" s="240">
        <v>6753.45</v>
      </c>
      <c r="C608" s="188">
        <v>47</v>
      </c>
      <c r="D608" s="188">
        <v>1050</v>
      </c>
      <c r="E608" s="241">
        <v>254.65348508024542</v>
      </c>
      <c r="F608" s="188">
        <v>13</v>
      </c>
      <c r="G608" s="188" t="s">
        <v>369</v>
      </c>
      <c r="H608" s="242">
        <v>5989.3191421480942</v>
      </c>
      <c r="J608" s="235"/>
      <c r="K608" s="188">
        <f t="shared" si="36"/>
        <v>53.602250900664743</v>
      </c>
      <c r="L608" s="188">
        <f t="shared" si="37"/>
        <v>2209</v>
      </c>
      <c r="M608" s="188">
        <f t="shared" si="38"/>
        <v>49.35</v>
      </c>
      <c r="N608" s="241">
        <f t="shared" si="39"/>
        <v>5989.3191421480942</v>
      </c>
      <c r="AA608" s="235"/>
      <c r="AF608" s="236"/>
    </row>
    <row r="609" spans="2:32" x14ac:dyDescent="0.25">
      <c r="B609" s="240">
        <v>8621.9</v>
      </c>
      <c r="C609" s="188">
        <v>38</v>
      </c>
      <c r="D609" s="188">
        <v>1050</v>
      </c>
      <c r="E609" s="241">
        <v>89.153169146161247</v>
      </c>
      <c r="F609" s="188">
        <v>37</v>
      </c>
      <c r="G609" s="188" t="s">
        <v>369</v>
      </c>
      <c r="H609" s="242">
        <v>7605.8369223787977</v>
      </c>
      <c r="J609" s="235"/>
      <c r="K609" s="188">
        <f t="shared" si="36"/>
        <v>435.76689838482093</v>
      </c>
      <c r="L609" s="188">
        <f t="shared" si="37"/>
        <v>1444</v>
      </c>
      <c r="M609" s="188">
        <f t="shared" si="38"/>
        <v>39.9</v>
      </c>
      <c r="N609" s="241">
        <f t="shared" si="39"/>
        <v>7605.8369223787977</v>
      </c>
      <c r="AA609" s="235"/>
      <c r="AF609" s="236"/>
    </row>
    <row r="610" spans="2:32" x14ac:dyDescent="0.25">
      <c r="B610" s="240">
        <v>9283.2900000000009</v>
      </c>
      <c r="C610" s="188">
        <v>35</v>
      </c>
      <c r="D610" s="188">
        <v>1925</v>
      </c>
      <c r="E610" s="241">
        <v>257.12671410347428</v>
      </c>
      <c r="F610" s="188">
        <v>45</v>
      </c>
      <c r="G610" s="188" t="s">
        <v>369</v>
      </c>
      <c r="H610" s="242">
        <v>8462.6907675145885</v>
      </c>
      <c r="J610" s="235"/>
      <c r="K610" s="188">
        <f t="shared" si="36"/>
        <v>336.8961498303903</v>
      </c>
      <c r="L610" s="188">
        <f t="shared" si="37"/>
        <v>1225</v>
      </c>
      <c r="M610" s="188">
        <f t="shared" si="38"/>
        <v>67.375</v>
      </c>
      <c r="N610" s="241">
        <f t="shared" si="39"/>
        <v>8462.6907675145885</v>
      </c>
      <c r="AA610" s="235"/>
      <c r="AF610" s="236"/>
    </row>
    <row r="611" spans="2:32" x14ac:dyDescent="0.25">
      <c r="B611" s="240">
        <v>2708.6</v>
      </c>
      <c r="C611" s="188">
        <v>26</v>
      </c>
      <c r="D611" s="188">
        <v>1050</v>
      </c>
      <c r="E611" s="241">
        <v>67.487885557269266</v>
      </c>
      <c r="F611" s="188">
        <v>44</v>
      </c>
      <c r="G611" s="188" t="s">
        <v>369</v>
      </c>
      <c r="H611" s="242">
        <v>1659.4791702951552</v>
      </c>
      <c r="J611" s="235"/>
      <c r="K611" s="188">
        <f t="shared" si="36"/>
        <v>684.56730594701082</v>
      </c>
      <c r="L611" s="188">
        <f t="shared" si="37"/>
        <v>676</v>
      </c>
      <c r="M611" s="188">
        <f t="shared" si="38"/>
        <v>27.3</v>
      </c>
      <c r="N611" s="241">
        <f t="shared" si="39"/>
        <v>1659.4791702951552</v>
      </c>
      <c r="AA611" s="235"/>
      <c r="AF611" s="236"/>
    </row>
    <row r="612" spans="2:32" x14ac:dyDescent="0.25">
      <c r="B612" s="240">
        <v>2719.98</v>
      </c>
      <c r="C612" s="188">
        <v>26</v>
      </c>
      <c r="D612" s="188">
        <v>1050</v>
      </c>
      <c r="E612" s="241">
        <v>67.487885557269266</v>
      </c>
      <c r="F612" s="188">
        <v>44</v>
      </c>
      <c r="G612" s="188" t="s">
        <v>369</v>
      </c>
      <c r="H612" s="242">
        <v>1659.4791702951552</v>
      </c>
      <c r="J612" s="235"/>
      <c r="K612" s="188">
        <f t="shared" si="36"/>
        <v>684.56730594701082</v>
      </c>
      <c r="L612" s="188">
        <f t="shared" si="37"/>
        <v>676</v>
      </c>
      <c r="M612" s="188">
        <f t="shared" si="38"/>
        <v>27.3</v>
      </c>
      <c r="N612" s="241">
        <f t="shared" si="39"/>
        <v>1659.4791702951552</v>
      </c>
      <c r="AA612" s="235"/>
      <c r="AF612" s="236"/>
    </row>
    <row r="613" spans="2:32" x14ac:dyDescent="0.25">
      <c r="B613" s="240">
        <v>5166.04</v>
      </c>
      <c r="C613" s="188">
        <v>36</v>
      </c>
      <c r="D613" s="188">
        <v>1050</v>
      </c>
      <c r="E613" s="241">
        <v>103.92938536929607</v>
      </c>
      <c r="F613" s="188">
        <v>29</v>
      </c>
      <c r="G613" s="188" t="s">
        <v>369</v>
      </c>
      <c r="H613" s="242">
        <v>4396.4964609695353</v>
      </c>
      <c r="J613" s="235"/>
      <c r="K613" s="188">
        <f t="shared" si="36"/>
        <v>292.98739612286658</v>
      </c>
      <c r="L613" s="188">
        <f t="shared" si="37"/>
        <v>1296</v>
      </c>
      <c r="M613" s="188">
        <f t="shared" si="38"/>
        <v>37.799999999999997</v>
      </c>
      <c r="N613" s="241">
        <f t="shared" si="39"/>
        <v>4396.4964609695353</v>
      </c>
      <c r="AA613" s="235"/>
      <c r="AF613" s="236"/>
    </row>
    <row r="614" spans="2:32" x14ac:dyDescent="0.25">
      <c r="B614" s="240">
        <v>1995.49</v>
      </c>
      <c r="C614" s="188">
        <v>25</v>
      </c>
      <c r="D614" s="188">
        <v>1050</v>
      </c>
      <c r="E614" s="241">
        <v>114.08257190896268</v>
      </c>
      <c r="F614" s="188">
        <v>50</v>
      </c>
      <c r="G614" s="188" t="s">
        <v>369</v>
      </c>
      <c r="H614" s="242">
        <v>1195.0890927285989</v>
      </c>
      <c r="J614" s="235"/>
      <c r="K614" s="188">
        <f t="shared" si="36"/>
        <v>460.19299110730725</v>
      </c>
      <c r="L614" s="188">
        <f t="shared" si="37"/>
        <v>625</v>
      </c>
      <c r="M614" s="188">
        <f t="shared" si="38"/>
        <v>26.25</v>
      </c>
      <c r="N614" s="241">
        <f t="shared" si="39"/>
        <v>1195.0890927285989</v>
      </c>
      <c r="AA614" s="235"/>
      <c r="AF614" s="236"/>
    </row>
    <row r="615" spans="2:32" x14ac:dyDescent="0.25">
      <c r="B615" s="240">
        <v>13053.1</v>
      </c>
      <c r="C615" s="188">
        <v>30</v>
      </c>
      <c r="D615" s="188">
        <v>3675</v>
      </c>
      <c r="E615" s="241">
        <v>277.60437868228144</v>
      </c>
      <c r="F615" s="188">
        <v>40</v>
      </c>
      <c r="G615" s="188" t="s">
        <v>369</v>
      </c>
      <c r="H615" s="242">
        <v>12008.728206323889</v>
      </c>
      <c r="J615" s="235"/>
      <c r="K615" s="188">
        <f t="shared" si="36"/>
        <v>529.53055242778316</v>
      </c>
      <c r="L615" s="188">
        <f t="shared" si="37"/>
        <v>900</v>
      </c>
      <c r="M615" s="188">
        <f t="shared" si="38"/>
        <v>110.25</v>
      </c>
      <c r="N615" s="241">
        <f t="shared" si="39"/>
        <v>12008.728206323889</v>
      </c>
      <c r="AA615" s="235"/>
      <c r="AF615" s="236"/>
    </row>
    <row r="616" spans="2:32" x14ac:dyDescent="0.25">
      <c r="B616" s="240">
        <v>9838.49</v>
      </c>
      <c r="C616" s="188">
        <v>29</v>
      </c>
      <c r="D616" s="188">
        <v>2800</v>
      </c>
      <c r="E616" s="241">
        <v>206.2987353742366</v>
      </c>
      <c r="F616" s="188">
        <v>46</v>
      </c>
      <c r="G616" s="188" t="s">
        <v>369</v>
      </c>
      <c r="H616" s="242">
        <v>8709.3687099947001</v>
      </c>
      <c r="J616" s="235"/>
      <c r="K616" s="188">
        <f t="shared" si="36"/>
        <v>624.33732211857784</v>
      </c>
      <c r="L616" s="188">
        <f t="shared" si="37"/>
        <v>841</v>
      </c>
      <c r="M616" s="188">
        <f t="shared" si="38"/>
        <v>81.2</v>
      </c>
      <c r="N616" s="241">
        <f t="shared" si="39"/>
        <v>8709.3687099947001</v>
      </c>
      <c r="AA616" s="235"/>
      <c r="AF616" s="236"/>
    </row>
    <row r="617" spans="2:32" x14ac:dyDescent="0.25">
      <c r="B617" s="240">
        <v>3392.42</v>
      </c>
      <c r="C617" s="188">
        <v>29</v>
      </c>
      <c r="D617" s="188">
        <v>1050</v>
      </c>
      <c r="E617" s="241">
        <v>70.329368748968903</v>
      </c>
      <c r="F617" s="188">
        <v>46</v>
      </c>
      <c r="G617" s="188" t="s">
        <v>373</v>
      </c>
      <c r="H617" s="242">
        <v>2539.2061899840878</v>
      </c>
      <c r="J617" s="235"/>
      <c r="K617" s="188">
        <f t="shared" si="36"/>
        <v>686.76856993271565</v>
      </c>
      <c r="L617" s="188">
        <f t="shared" si="37"/>
        <v>0</v>
      </c>
      <c r="M617" s="188">
        <f t="shared" si="38"/>
        <v>30.45</v>
      </c>
      <c r="N617" s="241">
        <f t="shared" si="39"/>
        <v>2539.2061899840878</v>
      </c>
      <c r="AA617" s="235"/>
      <c r="AF617" s="236"/>
    </row>
    <row r="618" spans="2:32" x14ac:dyDescent="0.25">
      <c r="B618" s="240">
        <v>36251.730000000003</v>
      </c>
      <c r="C618" s="188">
        <v>42</v>
      </c>
      <c r="D618" s="188">
        <v>2800</v>
      </c>
      <c r="E618" s="241">
        <v>701.80334356141054</v>
      </c>
      <c r="F618" s="188">
        <v>30</v>
      </c>
      <c r="G618" s="188" t="s">
        <v>373</v>
      </c>
      <c r="H618" s="242">
        <v>36037.773125784501</v>
      </c>
      <c r="J618" s="235"/>
      <c r="K618" s="188">
        <f t="shared" si="36"/>
        <v>119.69164976292204</v>
      </c>
      <c r="L618" s="188">
        <f t="shared" si="37"/>
        <v>0</v>
      </c>
      <c r="M618" s="188">
        <f t="shared" si="38"/>
        <v>117.6</v>
      </c>
      <c r="N618" s="241">
        <f t="shared" si="39"/>
        <v>36037.773125784501</v>
      </c>
      <c r="AA618" s="235"/>
      <c r="AF618" s="236"/>
    </row>
    <row r="619" spans="2:32" x14ac:dyDescent="0.25">
      <c r="B619" s="240">
        <v>1215.6300000000001</v>
      </c>
      <c r="C619" s="188">
        <v>34</v>
      </c>
      <c r="D619" s="188">
        <v>175</v>
      </c>
      <c r="E619" s="241">
        <v>25.814729366045203</v>
      </c>
      <c r="F619" s="188">
        <v>26</v>
      </c>
      <c r="G619" s="188" t="s">
        <v>369</v>
      </c>
      <c r="H619" s="242">
        <v>602.54234434537909</v>
      </c>
      <c r="J619" s="235"/>
      <c r="K619" s="188">
        <f t="shared" si="36"/>
        <v>176.25596361992993</v>
      </c>
      <c r="L619" s="188">
        <f t="shared" si="37"/>
        <v>1156</v>
      </c>
      <c r="M619" s="188">
        <f t="shared" si="38"/>
        <v>5.95</v>
      </c>
      <c r="N619" s="241">
        <f t="shared" si="39"/>
        <v>602.54234434537909</v>
      </c>
      <c r="AA619" s="235"/>
      <c r="AF619" s="236"/>
    </row>
    <row r="620" spans="2:32" x14ac:dyDescent="0.25">
      <c r="B620" s="240">
        <v>9115.26</v>
      </c>
      <c r="C620" s="188">
        <v>29</v>
      </c>
      <c r="D620" s="188">
        <v>2800</v>
      </c>
      <c r="E620" s="241">
        <v>187.54498333058373</v>
      </c>
      <c r="F620" s="188">
        <v>50</v>
      </c>
      <c r="G620" s="188" t="s">
        <v>369</v>
      </c>
      <c r="H620" s="242">
        <v>7885.8554096322068</v>
      </c>
      <c r="J620" s="235"/>
      <c r="K620" s="188">
        <f t="shared" si="36"/>
        <v>746.48757601382147</v>
      </c>
      <c r="L620" s="188">
        <f t="shared" si="37"/>
        <v>841</v>
      </c>
      <c r="M620" s="188">
        <f t="shared" si="38"/>
        <v>81.2</v>
      </c>
      <c r="N620" s="241">
        <f t="shared" si="39"/>
        <v>7885.8554096322068</v>
      </c>
      <c r="AA620" s="235"/>
      <c r="AF620" s="236"/>
    </row>
    <row r="621" spans="2:32" x14ac:dyDescent="0.25">
      <c r="B621" s="240">
        <v>43491.43</v>
      </c>
      <c r="C621" s="188">
        <v>47</v>
      </c>
      <c r="D621" s="188">
        <v>2800</v>
      </c>
      <c r="E621" s="241">
        <v>491.54870760259371</v>
      </c>
      <c r="F621" s="188">
        <v>28</v>
      </c>
      <c r="G621" s="188" t="s">
        <v>369</v>
      </c>
      <c r="H621" s="242">
        <v>42485.82385665441</v>
      </c>
      <c r="J621" s="235"/>
      <c r="K621" s="188">
        <f t="shared" si="36"/>
        <v>159.49589285337856</v>
      </c>
      <c r="L621" s="188">
        <f t="shared" si="37"/>
        <v>2209</v>
      </c>
      <c r="M621" s="188">
        <f t="shared" si="38"/>
        <v>131.6</v>
      </c>
      <c r="N621" s="241">
        <f t="shared" si="39"/>
        <v>42485.82385665441</v>
      </c>
      <c r="AA621" s="235"/>
      <c r="AF621" s="236"/>
    </row>
    <row r="622" spans="2:32" x14ac:dyDescent="0.25">
      <c r="B622" s="240">
        <v>30670.28</v>
      </c>
      <c r="C622" s="188">
        <v>48</v>
      </c>
      <c r="D622" s="188">
        <v>1750</v>
      </c>
      <c r="E622" s="241">
        <v>710.26781917675657</v>
      </c>
      <c r="F622" s="188">
        <v>27</v>
      </c>
      <c r="G622" s="188" t="s">
        <v>369</v>
      </c>
      <c r="H622" s="242">
        <v>29832.645965601165</v>
      </c>
      <c r="J622" s="235"/>
      <c r="K622" s="188">
        <f t="shared" si="36"/>
        <v>66.524202173154364</v>
      </c>
      <c r="L622" s="188">
        <f t="shared" si="37"/>
        <v>2304</v>
      </c>
      <c r="M622" s="188">
        <f t="shared" si="38"/>
        <v>84</v>
      </c>
      <c r="N622" s="241">
        <f t="shared" si="39"/>
        <v>29832.645965601165</v>
      </c>
      <c r="AA622" s="235"/>
      <c r="AF622" s="236"/>
    </row>
    <row r="623" spans="2:32" x14ac:dyDescent="0.25">
      <c r="B623" s="240">
        <v>2104.2600000000002</v>
      </c>
      <c r="C623" s="188">
        <v>34</v>
      </c>
      <c r="D623" s="188">
        <v>175</v>
      </c>
      <c r="E623" s="241">
        <v>22.764887921955474</v>
      </c>
      <c r="F623" s="188">
        <v>41</v>
      </c>
      <c r="G623" s="188" t="s">
        <v>369</v>
      </c>
      <c r="H623" s="242">
        <v>1321.7495390785652</v>
      </c>
      <c r="J623" s="235"/>
      <c r="K623" s="188">
        <f t="shared" si="36"/>
        <v>315.17835820663583</v>
      </c>
      <c r="L623" s="188">
        <f t="shared" si="37"/>
        <v>1156</v>
      </c>
      <c r="M623" s="188">
        <f t="shared" si="38"/>
        <v>5.95</v>
      </c>
      <c r="N623" s="241">
        <f t="shared" si="39"/>
        <v>1321.7495390785652</v>
      </c>
      <c r="AA623" s="235"/>
      <c r="AF623" s="236"/>
    </row>
    <row r="624" spans="2:32" x14ac:dyDescent="0.25">
      <c r="B624" s="240">
        <v>3330.1</v>
      </c>
      <c r="C624" s="188">
        <v>27</v>
      </c>
      <c r="D624" s="188">
        <v>1050</v>
      </c>
      <c r="E624" s="241">
        <v>119.25286873013026</v>
      </c>
      <c r="F624" s="188">
        <v>50</v>
      </c>
      <c r="G624" s="188" t="s">
        <v>369</v>
      </c>
      <c r="H624" s="242">
        <v>2502.3564750673272</v>
      </c>
      <c r="J624" s="235"/>
      <c r="K624" s="188">
        <f t="shared" si="36"/>
        <v>440.24098169753654</v>
      </c>
      <c r="L624" s="188">
        <f t="shared" si="37"/>
        <v>729</v>
      </c>
      <c r="M624" s="188">
        <f t="shared" si="38"/>
        <v>28.35</v>
      </c>
      <c r="N624" s="241">
        <f t="shared" si="39"/>
        <v>2502.3564750673272</v>
      </c>
      <c r="AA624" s="235"/>
      <c r="AF624" s="236"/>
    </row>
    <row r="625" spans="2:32" x14ac:dyDescent="0.25">
      <c r="B625" s="240">
        <v>10082.27</v>
      </c>
      <c r="C625" s="188">
        <v>40</v>
      </c>
      <c r="D625" s="188">
        <v>1050</v>
      </c>
      <c r="E625" s="241">
        <v>229.97349757413869</v>
      </c>
      <c r="F625" s="188">
        <v>35</v>
      </c>
      <c r="G625" s="188" t="s">
        <v>369</v>
      </c>
      <c r="H625" s="242">
        <v>9320.1804321634718</v>
      </c>
      <c r="J625" s="235"/>
      <c r="K625" s="188">
        <f t="shared" si="36"/>
        <v>159.80102223801924</v>
      </c>
      <c r="L625" s="188">
        <f t="shared" si="37"/>
        <v>1600</v>
      </c>
      <c r="M625" s="188">
        <f t="shared" si="38"/>
        <v>42</v>
      </c>
      <c r="N625" s="241">
        <f t="shared" si="39"/>
        <v>9320.1804321634718</v>
      </c>
      <c r="AA625" s="235"/>
      <c r="AF625" s="236"/>
    </row>
    <row r="626" spans="2:32" x14ac:dyDescent="0.25">
      <c r="B626" s="240">
        <v>8718.16</v>
      </c>
      <c r="C626" s="188">
        <v>40</v>
      </c>
      <c r="D626" s="188">
        <v>1050</v>
      </c>
      <c r="E626" s="241">
        <v>139.48163567721519</v>
      </c>
      <c r="F626" s="188">
        <v>40</v>
      </c>
      <c r="G626" s="188" t="s">
        <v>369</v>
      </c>
      <c r="H626" s="242">
        <v>7758.4693366604106</v>
      </c>
      <c r="J626" s="235"/>
      <c r="K626" s="188">
        <f t="shared" si="36"/>
        <v>301.11490875541006</v>
      </c>
      <c r="L626" s="188">
        <f t="shared" si="37"/>
        <v>1600</v>
      </c>
      <c r="M626" s="188">
        <f t="shared" si="38"/>
        <v>42</v>
      </c>
      <c r="N626" s="241">
        <f t="shared" si="39"/>
        <v>7758.4693366604106</v>
      </c>
      <c r="AA626" s="235"/>
      <c r="AF626" s="236"/>
    </row>
    <row r="627" spans="2:32" x14ac:dyDescent="0.25">
      <c r="B627" s="240">
        <v>9986.68</v>
      </c>
      <c r="C627" s="188">
        <v>30</v>
      </c>
      <c r="D627" s="188">
        <v>2800</v>
      </c>
      <c r="E627" s="241">
        <v>211.50809804364295</v>
      </c>
      <c r="F627" s="188">
        <v>40</v>
      </c>
      <c r="G627" s="188" t="s">
        <v>369</v>
      </c>
      <c r="H627" s="242">
        <v>8951.3437453193801</v>
      </c>
      <c r="J627" s="235"/>
      <c r="K627" s="188">
        <f t="shared" si="36"/>
        <v>529.53055242778328</v>
      </c>
      <c r="L627" s="188">
        <f t="shared" si="37"/>
        <v>900</v>
      </c>
      <c r="M627" s="188">
        <f t="shared" si="38"/>
        <v>84</v>
      </c>
      <c r="N627" s="241">
        <f t="shared" si="39"/>
        <v>8951.3437453193801</v>
      </c>
      <c r="AA627" s="235"/>
      <c r="AF627" s="236"/>
    </row>
    <row r="628" spans="2:32" x14ac:dyDescent="0.25">
      <c r="B628" s="240">
        <v>4191.1000000000004</v>
      </c>
      <c r="C628" s="188">
        <v>33</v>
      </c>
      <c r="D628" s="188">
        <v>1050</v>
      </c>
      <c r="E628" s="241">
        <v>80.274530325056091</v>
      </c>
      <c r="F628" s="188">
        <v>37</v>
      </c>
      <c r="G628" s="188" t="s">
        <v>369</v>
      </c>
      <c r="H628" s="242">
        <v>3263.1068657044179</v>
      </c>
      <c r="J628" s="235"/>
      <c r="K628" s="188">
        <f t="shared" si="36"/>
        <v>483.96421433653347</v>
      </c>
      <c r="L628" s="188">
        <f t="shared" si="37"/>
        <v>1089</v>
      </c>
      <c r="M628" s="188">
        <f t="shared" si="38"/>
        <v>34.65</v>
      </c>
      <c r="N628" s="241">
        <f t="shared" si="39"/>
        <v>3263.1068657044179</v>
      </c>
      <c r="AA628" s="235"/>
      <c r="AF628" s="236"/>
    </row>
    <row r="629" spans="2:32" x14ac:dyDescent="0.25">
      <c r="B629" s="240">
        <v>3343.06</v>
      </c>
      <c r="C629" s="188">
        <v>27</v>
      </c>
      <c r="D629" s="188">
        <v>1050</v>
      </c>
      <c r="E629" s="241">
        <v>75.017819079958471</v>
      </c>
      <c r="F629" s="188">
        <v>48</v>
      </c>
      <c r="G629" s="188" t="s">
        <v>369</v>
      </c>
      <c r="H629" s="242">
        <v>2236.9880125965428</v>
      </c>
      <c r="J629" s="235"/>
      <c r="K629" s="188">
        <f t="shared" si="36"/>
        <v>671.84037896757127</v>
      </c>
      <c r="L629" s="188">
        <f t="shared" si="37"/>
        <v>729</v>
      </c>
      <c r="M629" s="188">
        <f t="shared" si="38"/>
        <v>28.35</v>
      </c>
      <c r="N629" s="241">
        <f t="shared" si="39"/>
        <v>2236.9880125965428</v>
      </c>
      <c r="AA629" s="235"/>
      <c r="AF629" s="236"/>
    </row>
    <row r="630" spans="2:32" x14ac:dyDescent="0.25">
      <c r="B630" s="240">
        <v>16362.17</v>
      </c>
      <c r="C630" s="188">
        <v>35</v>
      </c>
      <c r="D630" s="188">
        <v>2800</v>
      </c>
      <c r="E630" s="241">
        <v>261.51737529676222</v>
      </c>
      <c r="F630" s="188">
        <v>50</v>
      </c>
      <c r="G630" s="188" t="s">
        <v>369</v>
      </c>
      <c r="H630" s="242">
        <v>15255.740951781181</v>
      </c>
      <c r="J630" s="235"/>
      <c r="K630" s="188">
        <f t="shared" si="36"/>
        <v>535.33727860771057</v>
      </c>
      <c r="L630" s="188">
        <f t="shared" si="37"/>
        <v>1225</v>
      </c>
      <c r="M630" s="188">
        <f t="shared" si="38"/>
        <v>98</v>
      </c>
      <c r="N630" s="241">
        <f t="shared" si="39"/>
        <v>15255.740951781181</v>
      </c>
      <c r="AA630" s="235"/>
      <c r="AF630" s="236"/>
    </row>
    <row r="631" spans="2:32" x14ac:dyDescent="0.25">
      <c r="B631" s="240">
        <v>4526.7700000000004</v>
      </c>
      <c r="C631" s="188">
        <v>31</v>
      </c>
      <c r="D631" s="188">
        <v>1050</v>
      </c>
      <c r="E631" s="241">
        <v>81.659738837604152</v>
      </c>
      <c r="F631" s="188">
        <v>50</v>
      </c>
      <c r="G631" s="188" t="s">
        <v>369</v>
      </c>
      <c r="H631" s="242">
        <v>3389.1020185019629</v>
      </c>
      <c r="J631" s="235"/>
      <c r="K631" s="188">
        <f t="shared" si="36"/>
        <v>642.91168141507512</v>
      </c>
      <c r="L631" s="188">
        <f t="shared" si="37"/>
        <v>961</v>
      </c>
      <c r="M631" s="188">
        <f t="shared" si="38"/>
        <v>32.549999999999997</v>
      </c>
      <c r="N631" s="241">
        <f t="shared" si="39"/>
        <v>3389.1020185019629</v>
      </c>
      <c r="AA631" s="235"/>
      <c r="AF631" s="236"/>
    </row>
    <row r="632" spans="2:32" x14ac:dyDescent="0.25">
      <c r="B632" s="240">
        <v>27753.94</v>
      </c>
      <c r="C632" s="188">
        <v>34</v>
      </c>
      <c r="D632" s="188">
        <v>4550</v>
      </c>
      <c r="E632" s="241">
        <v>884.65379490378007</v>
      </c>
      <c r="F632" s="188">
        <v>41</v>
      </c>
      <c r="G632" s="188" t="s">
        <v>373</v>
      </c>
      <c r="H632" s="242">
        <v>27393.123689304328</v>
      </c>
      <c r="J632" s="235"/>
      <c r="K632" s="188">
        <f t="shared" si="36"/>
        <v>210.87345250159723</v>
      </c>
      <c r="L632" s="188">
        <f t="shared" si="37"/>
        <v>0</v>
      </c>
      <c r="M632" s="188">
        <f t="shared" si="38"/>
        <v>154.69999999999999</v>
      </c>
      <c r="N632" s="241">
        <f t="shared" si="39"/>
        <v>27393.123689304328</v>
      </c>
      <c r="AA632" s="235"/>
      <c r="AF632" s="236"/>
    </row>
    <row r="633" spans="2:32" x14ac:dyDescent="0.25">
      <c r="B633" s="240">
        <v>5802.5</v>
      </c>
      <c r="C633" s="188">
        <v>32</v>
      </c>
      <c r="D633" s="188">
        <v>1050</v>
      </c>
      <c r="E633" s="241">
        <v>70.329132591964949</v>
      </c>
      <c r="F633" s="188">
        <v>43</v>
      </c>
      <c r="G633" s="188" t="s">
        <v>369</v>
      </c>
      <c r="H633" s="242">
        <v>4666.159181793103</v>
      </c>
      <c r="J633" s="235"/>
      <c r="K633" s="188">
        <f t="shared" si="36"/>
        <v>641.98147106336353</v>
      </c>
      <c r="L633" s="188">
        <f t="shared" si="37"/>
        <v>1024</v>
      </c>
      <c r="M633" s="188">
        <f t="shared" si="38"/>
        <v>33.6</v>
      </c>
      <c r="N633" s="241">
        <f t="shared" si="39"/>
        <v>4666.159181793103</v>
      </c>
      <c r="AA633" s="235"/>
      <c r="AF633" s="236"/>
    </row>
    <row r="634" spans="2:32" x14ac:dyDescent="0.25">
      <c r="B634" s="240">
        <v>3781.87</v>
      </c>
      <c r="C634" s="188">
        <v>32</v>
      </c>
      <c r="D634" s="188">
        <v>1050</v>
      </c>
      <c r="E634" s="241">
        <v>77.077887739678758</v>
      </c>
      <c r="F634" s="188">
        <v>35</v>
      </c>
      <c r="G634" s="188" t="s">
        <v>373</v>
      </c>
      <c r="H634" s="242">
        <v>3103.4123082121832</v>
      </c>
      <c r="J634" s="235"/>
      <c r="K634" s="188">
        <f t="shared" si="36"/>
        <v>476.79043987451604</v>
      </c>
      <c r="L634" s="188">
        <f t="shared" si="37"/>
        <v>0</v>
      </c>
      <c r="M634" s="188">
        <f t="shared" si="38"/>
        <v>33.6</v>
      </c>
      <c r="N634" s="241">
        <f t="shared" si="39"/>
        <v>3103.4123082121832</v>
      </c>
      <c r="AA634" s="235"/>
      <c r="AF634" s="236"/>
    </row>
    <row r="635" spans="2:32" x14ac:dyDescent="0.25">
      <c r="B635" s="240">
        <v>10621.22</v>
      </c>
      <c r="C635" s="188">
        <v>44</v>
      </c>
      <c r="D635" s="188">
        <v>1050</v>
      </c>
      <c r="E635" s="241">
        <v>202.7692338680053</v>
      </c>
      <c r="F635" s="188">
        <v>30</v>
      </c>
      <c r="G635" s="188" t="s">
        <v>369</v>
      </c>
      <c r="H635" s="242">
        <v>9799.0762900676928</v>
      </c>
      <c r="J635" s="235"/>
      <c r="K635" s="188">
        <f t="shared" si="36"/>
        <v>155.34901128297031</v>
      </c>
      <c r="L635" s="188">
        <f t="shared" si="37"/>
        <v>1936</v>
      </c>
      <c r="M635" s="188">
        <f t="shared" si="38"/>
        <v>46.2</v>
      </c>
      <c r="N635" s="241">
        <f t="shared" si="39"/>
        <v>9799.0762900676928</v>
      </c>
      <c r="AA635" s="235"/>
      <c r="AF635" s="236"/>
    </row>
    <row r="636" spans="2:32" x14ac:dyDescent="0.25">
      <c r="B636" s="240">
        <v>6987.9</v>
      </c>
      <c r="C636" s="188">
        <v>33</v>
      </c>
      <c r="D636" s="188">
        <v>1050</v>
      </c>
      <c r="E636" s="241">
        <v>72.104998477815869</v>
      </c>
      <c r="F636" s="188">
        <v>50</v>
      </c>
      <c r="G636" s="188" t="s">
        <v>369</v>
      </c>
      <c r="H636" s="242">
        <v>5728.1700982746615</v>
      </c>
      <c r="J636" s="235"/>
      <c r="K636" s="188">
        <f t="shared" si="36"/>
        <v>728.10486246875621</v>
      </c>
      <c r="L636" s="188">
        <f t="shared" si="37"/>
        <v>1089</v>
      </c>
      <c r="M636" s="188">
        <f t="shared" si="38"/>
        <v>34.65</v>
      </c>
      <c r="N636" s="241">
        <f t="shared" si="39"/>
        <v>5728.1700982746615</v>
      </c>
      <c r="AA636" s="235"/>
      <c r="AF636" s="236"/>
    </row>
    <row r="637" spans="2:32" x14ac:dyDescent="0.25">
      <c r="B637" s="240">
        <v>15544.29</v>
      </c>
      <c r="C637" s="188">
        <v>28</v>
      </c>
      <c r="D637" s="188">
        <v>2800</v>
      </c>
      <c r="E637" s="241">
        <v>344.15357275001793</v>
      </c>
      <c r="F637" s="188">
        <v>50</v>
      </c>
      <c r="G637" s="188" t="s">
        <v>373</v>
      </c>
      <c r="H637" s="242">
        <v>15005.738930290796</v>
      </c>
      <c r="J637" s="235"/>
      <c r="K637" s="188">
        <f t="shared" si="36"/>
        <v>406.79513765121214</v>
      </c>
      <c r="L637" s="188">
        <f t="shared" si="37"/>
        <v>0</v>
      </c>
      <c r="M637" s="188">
        <f t="shared" si="38"/>
        <v>78.400000000000006</v>
      </c>
      <c r="N637" s="241">
        <f t="shared" si="39"/>
        <v>15005.738930290796</v>
      </c>
      <c r="AA637" s="235"/>
      <c r="AF637" s="236"/>
    </row>
    <row r="638" spans="2:32" x14ac:dyDescent="0.25">
      <c r="B638" s="240">
        <v>6338.49</v>
      </c>
      <c r="C638" s="188">
        <v>39</v>
      </c>
      <c r="D638" s="188">
        <v>1050</v>
      </c>
      <c r="E638" s="241">
        <v>117.21281454130153</v>
      </c>
      <c r="F638" s="188">
        <v>31</v>
      </c>
      <c r="G638" s="188" t="s">
        <v>369</v>
      </c>
      <c r="H638" s="242">
        <v>5434.5485298738013</v>
      </c>
      <c r="J638" s="235"/>
      <c r="K638" s="188">
        <f t="shared" si="36"/>
        <v>277.70001196013055</v>
      </c>
      <c r="L638" s="188">
        <f t="shared" si="37"/>
        <v>1521</v>
      </c>
      <c r="M638" s="188">
        <f t="shared" si="38"/>
        <v>40.950000000000003</v>
      </c>
      <c r="N638" s="241">
        <f t="shared" si="39"/>
        <v>5434.5485298738013</v>
      </c>
      <c r="AA638" s="235"/>
      <c r="AF638" s="236"/>
    </row>
    <row r="639" spans="2:32" x14ac:dyDescent="0.25">
      <c r="B639" s="240">
        <v>7617.13</v>
      </c>
      <c r="C639" s="188">
        <v>26</v>
      </c>
      <c r="D639" s="188">
        <v>2800</v>
      </c>
      <c r="E639" s="241">
        <v>242.06452619653609</v>
      </c>
      <c r="F639" s="188">
        <v>44</v>
      </c>
      <c r="G639" s="188" t="s">
        <v>373</v>
      </c>
      <c r="H639" s="242">
        <v>6890.1380350334284</v>
      </c>
      <c r="J639" s="235"/>
      <c r="K639" s="188">
        <f t="shared" si="36"/>
        <v>508.95520271306475</v>
      </c>
      <c r="L639" s="188">
        <f t="shared" si="37"/>
        <v>0</v>
      </c>
      <c r="M639" s="188">
        <f t="shared" si="38"/>
        <v>72.8</v>
      </c>
      <c r="N639" s="241">
        <f t="shared" si="39"/>
        <v>6890.1380350334284</v>
      </c>
      <c r="AA639" s="235"/>
      <c r="AF639" s="236"/>
    </row>
    <row r="640" spans="2:32" x14ac:dyDescent="0.25">
      <c r="B640" s="240">
        <v>5532.31</v>
      </c>
      <c r="C640" s="188">
        <v>36</v>
      </c>
      <c r="D640" s="188">
        <v>1050</v>
      </c>
      <c r="E640" s="241">
        <v>94.481718361478258</v>
      </c>
      <c r="F640" s="188">
        <v>39</v>
      </c>
      <c r="G640" s="188" t="s">
        <v>373</v>
      </c>
      <c r="H640" s="242">
        <v>4976.4623363300616</v>
      </c>
      <c r="J640" s="235"/>
      <c r="K640" s="188">
        <f t="shared" si="36"/>
        <v>433.41718070081146</v>
      </c>
      <c r="L640" s="188">
        <f t="shared" si="37"/>
        <v>0</v>
      </c>
      <c r="M640" s="188">
        <f t="shared" si="38"/>
        <v>37.799999999999997</v>
      </c>
      <c r="N640" s="241">
        <f t="shared" si="39"/>
        <v>4976.4623363300616</v>
      </c>
      <c r="AA640" s="235"/>
      <c r="AF640" s="236"/>
    </row>
    <row r="641" spans="2:32" x14ac:dyDescent="0.25">
      <c r="B641" s="240">
        <v>5191.5600000000004</v>
      </c>
      <c r="C641" s="188">
        <v>36</v>
      </c>
      <c r="D641" s="188">
        <v>1050</v>
      </c>
      <c r="E641" s="241">
        <v>108.53466334893105</v>
      </c>
      <c r="F641" s="188">
        <v>44</v>
      </c>
      <c r="G641" s="188" t="s">
        <v>369</v>
      </c>
      <c r="H641" s="242">
        <v>4191.8256510657639</v>
      </c>
      <c r="J641" s="235"/>
      <c r="K641" s="188">
        <f t="shared" si="36"/>
        <v>425.67045932109596</v>
      </c>
      <c r="L641" s="188">
        <f t="shared" si="37"/>
        <v>1296</v>
      </c>
      <c r="M641" s="188">
        <f t="shared" si="38"/>
        <v>37.799999999999997</v>
      </c>
      <c r="N641" s="241">
        <f t="shared" si="39"/>
        <v>4191.8256510657639</v>
      </c>
      <c r="AA641" s="235"/>
      <c r="AF641" s="236"/>
    </row>
    <row r="642" spans="2:32" x14ac:dyDescent="0.25">
      <c r="B642" s="240">
        <v>11455.35</v>
      </c>
      <c r="C642" s="188">
        <v>45</v>
      </c>
      <c r="D642" s="188">
        <v>1050</v>
      </c>
      <c r="E642" s="241">
        <v>204.93559648815486</v>
      </c>
      <c r="F642" s="188">
        <v>35</v>
      </c>
      <c r="G642" s="188" t="s">
        <v>369</v>
      </c>
      <c r="H642" s="242">
        <v>10549.918342260962</v>
      </c>
      <c r="J642" s="235"/>
      <c r="K642" s="188">
        <f t="shared" si="36"/>
        <v>179.32462993135564</v>
      </c>
      <c r="L642" s="188">
        <f t="shared" si="37"/>
        <v>2025</v>
      </c>
      <c r="M642" s="188">
        <f t="shared" si="38"/>
        <v>47.25</v>
      </c>
      <c r="N642" s="241">
        <f t="shared" si="39"/>
        <v>10549.918342260962</v>
      </c>
      <c r="AA642" s="235"/>
      <c r="AF642" s="236"/>
    </row>
    <row r="643" spans="2:32" x14ac:dyDescent="0.25">
      <c r="B643" s="240">
        <v>24659.39</v>
      </c>
      <c r="C643" s="188">
        <v>36</v>
      </c>
      <c r="D643" s="188">
        <v>6300</v>
      </c>
      <c r="E643" s="241">
        <v>573.69265949859778</v>
      </c>
      <c r="F643" s="188">
        <v>24</v>
      </c>
      <c r="G643" s="188" t="s">
        <v>369</v>
      </c>
      <c r="H643" s="242">
        <v>23827.03273293353</v>
      </c>
      <c r="J643" s="235"/>
      <c r="K643" s="188">
        <f t="shared" si="36"/>
        <v>263.55575149270243</v>
      </c>
      <c r="L643" s="188">
        <f t="shared" si="37"/>
        <v>1296</v>
      </c>
      <c r="M643" s="188">
        <f t="shared" si="38"/>
        <v>226.8</v>
      </c>
      <c r="N643" s="241">
        <f t="shared" si="39"/>
        <v>23827.03273293353</v>
      </c>
      <c r="AA643" s="235"/>
      <c r="AF643" s="236"/>
    </row>
    <row r="644" spans="2:32" x14ac:dyDescent="0.25">
      <c r="B644" s="240">
        <v>13277.83</v>
      </c>
      <c r="C644" s="188">
        <v>35</v>
      </c>
      <c r="D644" s="188">
        <v>2800</v>
      </c>
      <c r="E644" s="241">
        <v>261.51737529676222</v>
      </c>
      <c r="F644" s="188">
        <v>35</v>
      </c>
      <c r="G644" s="188" t="s">
        <v>369</v>
      </c>
      <c r="H644" s="242">
        <v>12387.034058445881</v>
      </c>
      <c r="J644" s="235"/>
      <c r="K644" s="188">
        <f t="shared" si="36"/>
        <v>374.73609502539739</v>
      </c>
      <c r="L644" s="188">
        <f t="shared" si="37"/>
        <v>1225</v>
      </c>
      <c r="M644" s="188">
        <f t="shared" si="38"/>
        <v>98</v>
      </c>
      <c r="N644" s="241">
        <f t="shared" si="39"/>
        <v>12387.034058445881</v>
      </c>
      <c r="AA644" s="235"/>
      <c r="AF644" s="236"/>
    </row>
    <row r="645" spans="2:32" x14ac:dyDescent="0.25">
      <c r="B645" s="240">
        <v>11574.2</v>
      </c>
      <c r="C645" s="188">
        <v>39</v>
      </c>
      <c r="D645" s="188">
        <v>1750</v>
      </c>
      <c r="E645" s="241">
        <v>214.88886903919823</v>
      </c>
      <c r="F645" s="188">
        <v>31</v>
      </c>
      <c r="G645" s="188" t="s">
        <v>373</v>
      </c>
      <c r="H645" s="242">
        <v>11236.107448580378</v>
      </c>
      <c r="J645" s="235"/>
      <c r="K645" s="188">
        <f t="shared" si="36"/>
        <v>252.45607295789793</v>
      </c>
      <c r="L645" s="188">
        <f t="shared" si="37"/>
        <v>0</v>
      </c>
      <c r="M645" s="188">
        <f t="shared" si="38"/>
        <v>68.25</v>
      </c>
      <c r="N645" s="241">
        <f t="shared" si="39"/>
        <v>11236.107448580378</v>
      </c>
      <c r="AA645" s="235"/>
      <c r="AF645" s="236"/>
    </row>
    <row r="646" spans="2:32" x14ac:dyDescent="0.25">
      <c r="B646" s="240">
        <v>7071.45</v>
      </c>
      <c r="C646" s="188">
        <v>31</v>
      </c>
      <c r="D646" s="188">
        <v>1925</v>
      </c>
      <c r="E646" s="241">
        <v>136.10008393716842</v>
      </c>
      <c r="F646" s="188">
        <v>44</v>
      </c>
      <c r="G646" s="188" t="s">
        <v>373</v>
      </c>
      <c r="H646" s="242">
        <v>6228.7921911138483</v>
      </c>
      <c r="J646" s="235"/>
      <c r="K646" s="188">
        <f t="shared" si="36"/>
        <v>622.33613345236699</v>
      </c>
      <c r="L646" s="188">
        <f t="shared" si="37"/>
        <v>0</v>
      </c>
      <c r="M646" s="188">
        <f t="shared" si="38"/>
        <v>59.674999999999997</v>
      </c>
      <c r="N646" s="241">
        <f t="shared" si="39"/>
        <v>6228.7921911138483</v>
      </c>
      <c r="AA646" s="235"/>
      <c r="AF646" s="236"/>
    </row>
    <row r="647" spans="2:32" x14ac:dyDescent="0.25">
      <c r="B647" s="240">
        <v>4813.92</v>
      </c>
      <c r="C647" s="188">
        <v>29</v>
      </c>
      <c r="D647" s="188">
        <v>1050</v>
      </c>
      <c r="E647" s="241">
        <v>67.487778092444898</v>
      </c>
      <c r="F647" s="188">
        <v>46</v>
      </c>
      <c r="G647" s="188" t="s">
        <v>369</v>
      </c>
      <c r="H647" s="242">
        <v>3619.7913152086421</v>
      </c>
      <c r="J647" s="235"/>
      <c r="K647" s="188">
        <f t="shared" si="36"/>
        <v>715.68514129830385</v>
      </c>
      <c r="L647" s="188">
        <f t="shared" si="37"/>
        <v>841</v>
      </c>
      <c r="M647" s="188">
        <f t="shared" si="38"/>
        <v>30.45</v>
      </c>
      <c r="N647" s="241">
        <f t="shared" si="39"/>
        <v>3619.7913152086421</v>
      </c>
      <c r="AA647" s="235"/>
      <c r="AF647" s="236"/>
    </row>
    <row r="648" spans="2:32" x14ac:dyDescent="0.25">
      <c r="B648" s="240">
        <v>19329.830000000002</v>
      </c>
      <c r="C648" s="188">
        <v>40</v>
      </c>
      <c r="D648" s="188">
        <v>2800</v>
      </c>
      <c r="E648" s="241">
        <v>338.13950103424975</v>
      </c>
      <c r="F648" s="188">
        <v>35</v>
      </c>
      <c r="G648" s="188" t="s">
        <v>369</v>
      </c>
      <c r="H648" s="242">
        <v>18408.564228975298</v>
      </c>
      <c r="J648" s="235"/>
      <c r="K648" s="188">
        <f t="shared" si="36"/>
        <v>289.82121195616747</v>
      </c>
      <c r="L648" s="188">
        <f t="shared" si="37"/>
        <v>1600</v>
      </c>
      <c r="M648" s="188">
        <f t="shared" si="38"/>
        <v>112</v>
      </c>
      <c r="N648" s="241">
        <f t="shared" si="39"/>
        <v>18408.564228975298</v>
      </c>
      <c r="AA648" s="235"/>
      <c r="AF648" s="236"/>
    </row>
    <row r="649" spans="2:32" x14ac:dyDescent="0.25">
      <c r="B649" s="240">
        <v>8145.37</v>
      </c>
      <c r="C649" s="188">
        <v>28</v>
      </c>
      <c r="D649" s="188">
        <v>2800</v>
      </c>
      <c r="E649" s="241">
        <v>203.17314395765547</v>
      </c>
      <c r="F649" s="188">
        <v>37</v>
      </c>
      <c r="G649" s="188" t="s">
        <v>373</v>
      </c>
      <c r="H649" s="242">
        <v>7457.2460670961627</v>
      </c>
      <c r="J649" s="235"/>
      <c r="K649" s="188">
        <f t="shared" si="36"/>
        <v>509.90991221552343</v>
      </c>
      <c r="L649" s="188">
        <f t="shared" si="37"/>
        <v>0</v>
      </c>
      <c r="M649" s="188">
        <f t="shared" si="38"/>
        <v>78.400000000000006</v>
      </c>
      <c r="N649" s="241">
        <f t="shared" si="39"/>
        <v>7457.2460670961627</v>
      </c>
      <c r="AA649" s="235"/>
      <c r="AF649" s="236"/>
    </row>
    <row r="650" spans="2:32" x14ac:dyDescent="0.25">
      <c r="B650" s="240">
        <v>18142.28</v>
      </c>
      <c r="C650" s="188">
        <v>33</v>
      </c>
      <c r="D650" s="188">
        <v>2800</v>
      </c>
      <c r="E650" s="241">
        <v>192.27999594084233</v>
      </c>
      <c r="F650" s="188">
        <v>50</v>
      </c>
      <c r="G650" s="188" t="s">
        <v>369</v>
      </c>
      <c r="H650" s="242">
        <v>16855.218967964753</v>
      </c>
      <c r="J650" s="235"/>
      <c r="K650" s="188">
        <f t="shared" si="36"/>
        <v>728.10486246875621</v>
      </c>
      <c r="L650" s="188">
        <f t="shared" si="37"/>
        <v>1089</v>
      </c>
      <c r="M650" s="188">
        <f t="shared" si="38"/>
        <v>92.4</v>
      </c>
      <c r="N650" s="241">
        <f t="shared" si="39"/>
        <v>16855.218967964753</v>
      </c>
      <c r="AA650" s="235"/>
      <c r="AF650" s="236"/>
    </row>
    <row r="651" spans="2:32" x14ac:dyDescent="0.25">
      <c r="B651" s="240">
        <v>6282.62</v>
      </c>
      <c r="C651" s="188">
        <v>39</v>
      </c>
      <c r="D651" s="188">
        <v>1050</v>
      </c>
      <c r="E651" s="241">
        <v>117.21281454130153</v>
      </c>
      <c r="F651" s="188">
        <v>31</v>
      </c>
      <c r="G651" s="188" t="s">
        <v>369</v>
      </c>
      <c r="H651" s="242">
        <v>5434.5485298738013</v>
      </c>
      <c r="J651" s="235"/>
      <c r="K651" s="188">
        <f t="shared" si="36"/>
        <v>277.70001196013055</v>
      </c>
      <c r="L651" s="188">
        <f t="shared" si="37"/>
        <v>1521</v>
      </c>
      <c r="M651" s="188">
        <f t="shared" si="38"/>
        <v>40.950000000000003</v>
      </c>
      <c r="N651" s="241">
        <f t="shared" si="39"/>
        <v>5434.5485298738013</v>
      </c>
      <c r="AA651" s="235"/>
      <c r="AF651" s="236"/>
    </row>
    <row r="652" spans="2:32" x14ac:dyDescent="0.25">
      <c r="B652" s="240">
        <v>22621.09</v>
      </c>
      <c r="C652" s="188">
        <v>35</v>
      </c>
      <c r="D652" s="188">
        <v>4550</v>
      </c>
      <c r="E652" s="241">
        <v>424.9657348572386</v>
      </c>
      <c r="F652" s="188">
        <v>35</v>
      </c>
      <c r="G652" s="188" t="s">
        <v>369</v>
      </c>
      <c r="H652" s="242">
        <v>21719.025132244937</v>
      </c>
      <c r="J652" s="235"/>
      <c r="K652" s="188">
        <f t="shared" si="36"/>
        <v>374.73609502539739</v>
      </c>
      <c r="L652" s="188">
        <f t="shared" si="37"/>
        <v>1225</v>
      </c>
      <c r="M652" s="188">
        <f t="shared" si="38"/>
        <v>159.25</v>
      </c>
      <c r="N652" s="241">
        <f t="shared" si="39"/>
        <v>21719.025132244937</v>
      </c>
      <c r="AA652" s="235"/>
      <c r="AF652" s="236"/>
    </row>
    <row r="653" spans="2:32" x14ac:dyDescent="0.25">
      <c r="B653" s="240">
        <v>11573.1</v>
      </c>
      <c r="C653" s="188">
        <v>33</v>
      </c>
      <c r="D653" s="188">
        <v>2800</v>
      </c>
      <c r="E653" s="241">
        <v>507.69496465168214</v>
      </c>
      <c r="F653" s="188">
        <v>50</v>
      </c>
      <c r="G653" s="188" t="s">
        <v>369</v>
      </c>
      <c r="H653" s="242">
        <v>10769.9255121839</v>
      </c>
      <c r="J653" s="235"/>
      <c r="K653" s="188">
        <f t="shared" si="36"/>
        <v>275.75613261409984</v>
      </c>
      <c r="L653" s="188">
        <f t="shared" si="37"/>
        <v>1089</v>
      </c>
      <c r="M653" s="188">
        <f t="shared" si="38"/>
        <v>92.4</v>
      </c>
      <c r="N653" s="241">
        <f t="shared" si="39"/>
        <v>10769.9255121839</v>
      </c>
      <c r="AA653" s="235"/>
      <c r="AF653" s="236"/>
    </row>
    <row r="654" spans="2:32" x14ac:dyDescent="0.25">
      <c r="B654" s="240">
        <v>10924.95</v>
      </c>
      <c r="C654" s="188">
        <v>33</v>
      </c>
      <c r="D654" s="188">
        <v>2800</v>
      </c>
      <c r="E654" s="241">
        <v>214.06541420014958</v>
      </c>
      <c r="F654" s="188">
        <v>37</v>
      </c>
      <c r="G654" s="188" t="s">
        <v>369</v>
      </c>
      <c r="H654" s="242">
        <v>9907.8091358211386</v>
      </c>
      <c r="J654" s="235"/>
      <c r="K654" s="188">
        <f t="shared" si="36"/>
        <v>483.96421433653347</v>
      </c>
      <c r="L654" s="188">
        <f t="shared" si="37"/>
        <v>1089</v>
      </c>
      <c r="M654" s="188">
        <f t="shared" si="38"/>
        <v>92.4</v>
      </c>
      <c r="N654" s="241">
        <f t="shared" si="39"/>
        <v>9907.8091358211386</v>
      </c>
      <c r="AA654" s="235"/>
      <c r="AF654" s="236"/>
    </row>
    <row r="655" spans="2:32" x14ac:dyDescent="0.25">
      <c r="B655" s="240">
        <v>4153.51</v>
      </c>
      <c r="C655" s="188">
        <v>32</v>
      </c>
      <c r="D655" s="188">
        <v>1050</v>
      </c>
      <c r="E655" s="241">
        <v>77.077887739678758</v>
      </c>
      <c r="F655" s="188">
        <v>43</v>
      </c>
      <c r="G655" s="188" t="s">
        <v>369</v>
      </c>
      <c r="H655" s="242">
        <v>3035.7534031023215</v>
      </c>
      <c r="J655" s="235"/>
      <c r="K655" s="188">
        <f t="shared" si="36"/>
        <v>585.77111184583396</v>
      </c>
      <c r="L655" s="188">
        <f t="shared" si="37"/>
        <v>1024</v>
      </c>
      <c r="M655" s="188">
        <f t="shared" si="38"/>
        <v>33.6</v>
      </c>
      <c r="N655" s="241">
        <f t="shared" si="39"/>
        <v>3035.7534031023215</v>
      </c>
      <c r="AA655" s="235"/>
      <c r="AF655" s="236"/>
    </row>
    <row r="656" spans="2:32" x14ac:dyDescent="0.25">
      <c r="B656" s="240">
        <v>30665.200000000001</v>
      </c>
      <c r="C656" s="188">
        <v>45</v>
      </c>
      <c r="D656" s="188">
        <v>2800</v>
      </c>
      <c r="E656" s="241">
        <v>601.13809418640369</v>
      </c>
      <c r="F656" s="188">
        <v>30</v>
      </c>
      <c r="G656" s="188" t="s">
        <v>369</v>
      </c>
      <c r="H656" s="242">
        <v>29808.852237825002</v>
      </c>
      <c r="J656" s="235"/>
      <c r="K656" s="188">
        <f t="shared" si="36"/>
        <v>139.73494744778708</v>
      </c>
      <c r="L656" s="188">
        <f t="shared" si="37"/>
        <v>2025</v>
      </c>
      <c r="M656" s="188">
        <f t="shared" si="38"/>
        <v>126</v>
      </c>
      <c r="N656" s="241">
        <f t="shared" si="39"/>
        <v>29808.852237825002</v>
      </c>
      <c r="AA656" s="235"/>
      <c r="AF656" s="236"/>
    </row>
    <row r="657" spans="2:32" x14ac:dyDescent="0.25">
      <c r="B657" s="240">
        <v>16410.84</v>
      </c>
      <c r="C657" s="188">
        <v>35</v>
      </c>
      <c r="D657" s="188">
        <v>2800</v>
      </c>
      <c r="E657" s="241">
        <v>261.51737529676222</v>
      </c>
      <c r="F657" s="188">
        <v>50</v>
      </c>
      <c r="G657" s="188" t="s">
        <v>373</v>
      </c>
      <c r="H657" s="242">
        <v>15623.240951781181</v>
      </c>
      <c r="J657" s="235"/>
      <c r="K657" s="188">
        <f t="shared" si="36"/>
        <v>535.33727860771057</v>
      </c>
      <c r="L657" s="188">
        <f t="shared" si="37"/>
        <v>0</v>
      </c>
      <c r="M657" s="188">
        <f t="shared" si="38"/>
        <v>98</v>
      </c>
      <c r="N657" s="241">
        <f t="shared" si="39"/>
        <v>15623.240951781181</v>
      </c>
      <c r="AA657" s="235"/>
      <c r="AF657" s="236"/>
    </row>
    <row r="658" spans="2:32" x14ac:dyDescent="0.25">
      <c r="B658" s="240">
        <v>10078.99</v>
      </c>
      <c r="C658" s="188">
        <v>41</v>
      </c>
      <c r="D658" s="188">
        <v>1050</v>
      </c>
      <c r="E658" s="241">
        <v>108.68706072473883</v>
      </c>
      <c r="F658" s="188">
        <v>29</v>
      </c>
      <c r="G658" s="188" t="s">
        <v>369</v>
      </c>
      <c r="H658" s="242">
        <v>9195.5338503786807</v>
      </c>
      <c r="J658" s="235"/>
      <c r="K658" s="188">
        <f t="shared" si="36"/>
        <v>280.16214438918132</v>
      </c>
      <c r="L658" s="188">
        <f t="shared" si="37"/>
        <v>1681</v>
      </c>
      <c r="M658" s="188">
        <f t="shared" si="38"/>
        <v>43.05</v>
      </c>
      <c r="N658" s="241">
        <f t="shared" si="39"/>
        <v>9195.5338503786807</v>
      </c>
      <c r="AA658" s="235"/>
      <c r="AF658" s="236"/>
    </row>
    <row r="659" spans="2:32" x14ac:dyDescent="0.25">
      <c r="B659" s="240">
        <v>12563.41</v>
      </c>
      <c r="C659" s="188">
        <v>42</v>
      </c>
      <c r="D659" s="188">
        <v>1575</v>
      </c>
      <c r="E659" s="241">
        <v>250.24299410146884</v>
      </c>
      <c r="F659" s="188">
        <v>28</v>
      </c>
      <c r="G659" s="188" t="s">
        <v>369</v>
      </c>
      <c r="H659" s="242">
        <v>11779.968926227119</v>
      </c>
      <c r="J659" s="235"/>
      <c r="K659" s="188">
        <f t="shared" si="36"/>
        <v>176.22870985198603</v>
      </c>
      <c r="L659" s="188">
        <f t="shared" si="37"/>
        <v>1764</v>
      </c>
      <c r="M659" s="188">
        <f t="shared" si="38"/>
        <v>66.150000000000006</v>
      </c>
      <c r="N659" s="241">
        <f t="shared" si="39"/>
        <v>11779.968926227119</v>
      </c>
      <c r="AA659" s="235"/>
      <c r="AF659" s="236"/>
    </row>
    <row r="660" spans="2:32" x14ac:dyDescent="0.25">
      <c r="B660" s="240">
        <v>10612.79</v>
      </c>
      <c r="C660" s="188">
        <v>31</v>
      </c>
      <c r="D660" s="188">
        <v>2800</v>
      </c>
      <c r="E660" s="241">
        <v>217.75930356694442</v>
      </c>
      <c r="F660" s="188">
        <v>39</v>
      </c>
      <c r="G660" s="188" t="s">
        <v>369</v>
      </c>
      <c r="H660" s="242">
        <v>9644.141573488394</v>
      </c>
      <c r="J660" s="235"/>
      <c r="K660" s="188">
        <f t="shared" si="36"/>
        <v>501.47111150375855</v>
      </c>
      <c r="L660" s="188">
        <f t="shared" si="37"/>
        <v>961</v>
      </c>
      <c r="M660" s="188">
        <f t="shared" si="38"/>
        <v>86.8</v>
      </c>
      <c r="N660" s="241">
        <f t="shared" si="39"/>
        <v>9644.141573488394</v>
      </c>
      <c r="AA660" s="235"/>
      <c r="AF660" s="236"/>
    </row>
    <row r="661" spans="2:32" x14ac:dyDescent="0.25">
      <c r="B661" s="240">
        <v>10425.370000000001</v>
      </c>
      <c r="C661" s="188">
        <v>26</v>
      </c>
      <c r="D661" s="188">
        <v>2800</v>
      </c>
      <c r="E661" s="241">
        <v>191.71229191837074</v>
      </c>
      <c r="F661" s="188">
        <v>44</v>
      </c>
      <c r="G661" s="188" t="s">
        <v>369</v>
      </c>
      <c r="H661" s="242">
        <v>9380.5069101372319</v>
      </c>
      <c r="J661" s="235"/>
      <c r="K661" s="188">
        <f t="shared" si="36"/>
        <v>642.62963405840139</v>
      </c>
      <c r="L661" s="188">
        <f t="shared" si="37"/>
        <v>676</v>
      </c>
      <c r="M661" s="188">
        <f t="shared" si="38"/>
        <v>72.8</v>
      </c>
      <c r="N661" s="241">
        <f t="shared" si="39"/>
        <v>9380.5069101372319</v>
      </c>
      <c r="AA661" s="235"/>
      <c r="AF661" s="236"/>
    </row>
    <row r="662" spans="2:32" x14ac:dyDescent="0.25">
      <c r="B662" s="240">
        <v>11901.64</v>
      </c>
      <c r="C662" s="188">
        <v>30</v>
      </c>
      <c r="D662" s="188">
        <v>4550</v>
      </c>
      <c r="E662" s="241">
        <v>343.70065932091978</v>
      </c>
      <c r="F662" s="188">
        <v>25</v>
      </c>
      <c r="G662" s="188" t="s">
        <v>369</v>
      </c>
      <c r="H662" s="242">
        <v>11114.344668821906</v>
      </c>
      <c r="J662" s="235"/>
      <c r="K662" s="188">
        <f t="shared" si="36"/>
        <v>330.95659526736455</v>
      </c>
      <c r="L662" s="188">
        <f t="shared" si="37"/>
        <v>900</v>
      </c>
      <c r="M662" s="188">
        <f t="shared" si="38"/>
        <v>136.5</v>
      </c>
      <c r="N662" s="241">
        <f t="shared" si="39"/>
        <v>11114.344668821906</v>
      </c>
      <c r="AA662" s="235"/>
      <c r="AF662" s="236"/>
    </row>
    <row r="663" spans="2:32" x14ac:dyDescent="0.25">
      <c r="B663" s="240">
        <v>18591.02</v>
      </c>
      <c r="C663" s="188">
        <v>32</v>
      </c>
      <c r="D663" s="188">
        <v>4600.8549999999996</v>
      </c>
      <c r="E663" s="241">
        <v>371.50958241809752</v>
      </c>
      <c r="F663" s="188">
        <v>38</v>
      </c>
      <c r="G663" s="188" t="s">
        <v>369</v>
      </c>
      <c r="H663" s="242">
        <v>17607.851065677038</v>
      </c>
      <c r="J663" s="235"/>
      <c r="K663" s="188">
        <f t="shared" si="36"/>
        <v>470.60021672130978</v>
      </c>
      <c r="L663" s="188">
        <f t="shared" si="37"/>
        <v>1024</v>
      </c>
      <c r="M663" s="188">
        <f t="shared" si="38"/>
        <v>147.22735999999998</v>
      </c>
      <c r="N663" s="241">
        <f t="shared" si="39"/>
        <v>17607.851065677038</v>
      </c>
      <c r="AA663" s="235"/>
      <c r="AF663" s="236"/>
    </row>
    <row r="664" spans="2:32" x14ac:dyDescent="0.25">
      <c r="B664" s="240">
        <v>17735.43</v>
      </c>
      <c r="C664" s="188">
        <v>44</v>
      </c>
      <c r="D664" s="188">
        <v>1925</v>
      </c>
      <c r="E664" s="241">
        <v>371.74359542467636</v>
      </c>
      <c r="F664" s="188">
        <v>26</v>
      </c>
      <c r="G664" s="188" t="s">
        <v>369</v>
      </c>
      <c r="H664" s="242">
        <v>16940.245816140676</v>
      </c>
      <c r="J664" s="235"/>
      <c r="K664" s="188">
        <f t="shared" si="36"/>
        <v>134.63580977857427</v>
      </c>
      <c r="L664" s="188">
        <f t="shared" si="37"/>
        <v>1936</v>
      </c>
      <c r="M664" s="188">
        <f t="shared" si="38"/>
        <v>84.7</v>
      </c>
      <c r="N664" s="241">
        <f t="shared" si="39"/>
        <v>16940.245816140676</v>
      </c>
      <c r="AA664" s="235"/>
      <c r="AF664" s="236"/>
    </row>
    <row r="665" spans="2:32" x14ac:dyDescent="0.25">
      <c r="B665" s="240">
        <v>3944.88</v>
      </c>
      <c r="C665" s="188">
        <v>24</v>
      </c>
      <c r="D665" s="188">
        <v>1925</v>
      </c>
      <c r="E665" s="241">
        <v>178.61800770651027</v>
      </c>
      <c r="F665" s="188">
        <v>46</v>
      </c>
      <c r="G665" s="188" t="s">
        <v>373</v>
      </c>
      <c r="H665" s="242">
        <v>3273.9590382460674</v>
      </c>
      <c r="J665" s="235"/>
      <c r="K665" s="188">
        <f t="shared" ref="K665:K728" si="40">D665*F665/E665</f>
        <v>495.75068682603234</v>
      </c>
      <c r="L665" s="188">
        <f t="shared" ref="L665:L728" si="41">IF(G665="F",0,C665^2)</f>
        <v>0</v>
      </c>
      <c r="M665" s="188">
        <f t="shared" ref="M665:M728" si="42">C665*D665/1000</f>
        <v>46.2</v>
      </c>
      <c r="N665" s="241">
        <f t="shared" ref="N665:N728" si="43">H665</f>
        <v>3273.9590382460674</v>
      </c>
      <c r="AA665" s="235"/>
      <c r="AF665" s="236"/>
    </row>
    <row r="666" spans="2:32" x14ac:dyDescent="0.25">
      <c r="B666" s="240">
        <v>81488.2</v>
      </c>
      <c r="C666" s="188">
        <v>55</v>
      </c>
      <c r="D666" s="188">
        <v>2800</v>
      </c>
      <c r="E666" s="241">
        <v>2566.6706113134087</v>
      </c>
      <c r="F666" s="188">
        <v>20</v>
      </c>
      <c r="G666" s="188" t="s">
        <v>369</v>
      </c>
      <c r="H666" s="242">
        <v>80391.965858285505</v>
      </c>
      <c r="J666" s="235"/>
      <c r="K666" s="188">
        <f t="shared" si="40"/>
        <v>21.818148286407446</v>
      </c>
      <c r="L666" s="188">
        <f t="shared" si="41"/>
        <v>3025</v>
      </c>
      <c r="M666" s="188">
        <f t="shared" si="42"/>
        <v>154</v>
      </c>
      <c r="N666" s="241">
        <f t="shared" si="43"/>
        <v>80391.965858285505</v>
      </c>
      <c r="AA666" s="235"/>
      <c r="AF666" s="236"/>
    </row>
    <row r="667" spans="2:32" x14ac:dyDescent="0.25">
      <c r="B667" s="240">
        <v>5979.48</v>
      </c>
      <c r="C667" s="188">
        <v>36</v>
      </c>
      <c r="D667" s="188">
        <v>1050</v>
      </c>
      <c r="E667" s="241">
        <v>103.92938536929607</v>
      </c>
      <c r="F667" s="188">
        <v>39</v>
      </c>
      <c r="G667" s="188" t="s">
        <v>369</v>
      </c>
      <c r="H667" s="242">
        <v>5064.7483145366823</v>
      </c>
      <c r="J667" s="235"/>
      <c r="K667" s="188">
        <f t="shared" si="40"/>
        <v>394.0175327169585</v>
      </c>
      <c r="L667" s="188">
        <f t="shared" si="41"/>
        <v>1296</v>
      </c>
      <c r="M667" s="188">
        <f t="shared" si="42"/>
        <v>37.799999999999997</v>
      </c>
      <c r="N667" s="241">
        <f t="shared" si="43"/>
        <v>5064.7483145366823</v>
      </c>
      <c r="AA667" s="235"/>
      <c r="AF667" s="236"/>
    </row>
    <row r="668" spans="2:32" x14ac:dyDescent="0.25">
      <c r="B668" s="240">
        <v>10033.59</v>
      </c>
      <c r="C668" s="188">
        <v>23</v>
      </c>
      <c r="D668" s="188">
        <v>2800</v>
      </c>
      <c r="E668" s="241">
        <v>448.26861851744246</v>
      </c>
      <c r="F668" s="188">
        <v>50</v>
      </c>
      <c r="G668" s="188" t="s">
        <v>369</v>
      </c>
      <c r="H668" s="242">
        <v>9414.0368434340598</v>
      </c>
      <c r="J668" s="235"/>
      <c r="K668" s="188">
        <f t="shared" si="40"/>
        <v>312.31273887300341</v>
      </c>
      <c r="L668" s="188">
        <f t="shared" si="41"/>
        <v>529</v>
      </c>
      <c r="M668" s="188">
        <f t="shared" si="42"/>
        <v>64.400000000000006</v>
      </c>
      <c r="N668" s="241">
        <f t="shared" si="43"/>
        <v>9414.0368434340598</v>
      </c>
      <c r="AA668" s="235"/>
      <c r="AF668" s="236"/>
    </row>
    <row r="669" spans="2:32" x14ac:dyDescent="0.25">
      <c r="B669" s="240">
        <v>10284.530000000001</v>
      </c>
      <c r="C669" s="188">
        <v>30</v>
      </c>
      <c r="D669" s="188">
        <v>2800</v>
      </c>
      <c r="E669" s="241">
        <v>211.50809804364295</v>
      </c>
      <c r="F669" s="188">
        <v>45</v>
      </c>
      <c r="G669" s="188" t="s">
        <v>369</v>
      </c>
      <c r="H669" s="242">
        <v>9220.0162499530197</v>
      </c>
      <c r="J669" s="235"/>
      <c r="K669" s="188">
        <f t="shared" si="40"/>
        <v>595.72187148125624</v>
      </c>
      <c r="L669" s="188">
        <f t="shared" si="41"/>
        <v>900</v>
      </c>
      <c r="M669" s="188">
        <f t="shared" si="42"/>
        <v>84</v>
      </c>
      <c r="N669" s="241">
        <f t="shared" si="43"/>
        <v>9220.0162499530197</v>
      </c>
      <c r="AA669" s="235"/>
      <c r="AF669" s="236"/>
    </row>
    <row r="670" spans="2:32" x14ac:dyDescent="0.25">
      <c r="B670" s="240">
        <v>15309.56</v>
      </c>
      <c r="C670" s="188">
        <v>43</v>
      </c>
      <c r="D670" s="188">
        <v>1050</v>
      </c>
      <c r="E670" s="241">
        <v>139.47849539392311</v>
      </c>
      <c r="F670" s="188">
        <v>37</v>
      </c>
      <c r="G670" s="188" t="s">
        <v>369</v>
      </c>
      <c r="H670" s="242">
        <v>14316.591368592724</v>
      </c>
      <c r="J670" s="235"/>
      <c r="K670" s="188">
        <f t="shared" si="40"/>
        <v>278.53756158092773</v>
      </c>
      <c r="L670" s="188">
        <f t="shared" si="41"/>
        <v>1849</v>
      </c>
      <c r="M670" s="188">
        <f t="shared" si="42"/>
        <v>45.15</v>
      </c>
      <c r="N670" s="241">
        <f t="shared" si="43"/>
        <v>14316.591368592724</v>
      </c>
      <c r="AA670" s="235"/>
      <c r="AF670" s="236"/>
    </row>
    <row r="671" spans="2:32" x14ac:dyDescent="0.25">
      <c r="B671" s="240">
        <v>10485.39</v>
      </c>
      <c r="C671" s="188">
        <v>40</v>
      </c>
      <c r="D671" s="188">
        <v>1050</v>
      </c>
      <c r="E671" s="241">
        <v>101.22873717937098</v>
      </c>
      <c r="F671" s="188">
        <v>35</v>
      </c>
      <c r="G671" s="188" t="s">
        <v>369</v>
      </c>
      <c r="H671" s="242">
        <v>9466.9199976973941</v>
      </c>
      <c r="J671" s="235"/>
      <c r="K671" s="188">
        <f t="shared" si="40"/>
        <v>363.039202345094</v>
      </c>
      <c r="L671" s="188">
        <f t="shared" si="41"/>
        <v>1600</v>
      </c>
      <c r="M671" s="188">
        <f t="shared" si="42"/>
        <v>42</v>
      </c>
      <c r="N671" s="241">
        <f t="shared" si="43"/>
        <v>9466.9199976973941</v>
      </c>
      <c r="AA671" s="235"/>
      <c r="AF671" s="236"/>
    </row>
    <row r="672" spans="2:32" x14ac:dyDescent="0.25">
      <c r="B672" s="240">
        <v>5201.5</v>
      </c>
      <c r="C672" s="188">
        <v>25</v>
      </c>
      <c r="D672" s="188">
        <v>2800</v>
      </c>
      <c r="E672" s="241">
        <v>322.02525246837189</v>
      </c>
      <c r="F672" s="188">
        <v>50</v>
      </c>
      <c r="G672" s="188" t="s">
        <v>369</v>
      </c>
      <c r="H672" s="242">
        <v>4424.9847811523105</v>
      </c>
      <c r="J672" s="235"/>
      <c r="K672" s="188">
        <f t="shared" si="40"/>
        <v>434.74851405869259</v>
      </c>
      <c r="L672" s="188">
        <f t="shared" si="41"/>
        <v>625</v>
      </c>
      <c r="M672" s="188">
        <f t="shared" si="42"/>
        <v>70</v>
      </c>
      <c r="N672" s="241">
        <f t="shared" si="43"/>
        <v>4424.9847811523105</v>
      </c>
      <c r="AA672" s="235"/>
      <c r="AF672" s="236"/>
    </row>
    <row r="673" spans="2:32" x14ac:dyDescent="0.25">
      <c r="B673" s="240">
        <v>18612.04</v>
      </c>
      <c r="C673" s="188">
        <v>38</v>
      </c>
      <c r="D673" s="188">
        <v>2800</v>
      </c>
      <c r="E673" s="241">
        <v>318.8184824341821</v>
      </c>
      <c r="F673" s="188">
        <v>37</v>
      </c>
      <c r="G673" s="188" t="s">
        <v>369</v>
      </c>
      <c r="H673" s="242">
        <v>17697.528374512487</v>
      </c>
      <c r="J673" s="235"/>
      <c r="K673" s="188">
        <f t="shared" si="40"/>
        <v>324.94979340285744</v>
      </c>
      <c r="L673" s="188">
        <f t="shared" si="41"/>
        <v>1444</v>
      </c>
      <c r="M673" s="188">
        <f t="shared" si="42"/>
        <v>106.4</v>
      </c>
      <c r="N673" s="241">
        <f t="shared" si="43"/>
        <v>17697.528374512487</v>
      </c>
      <c r="AA673" s="235"/>
      <c r="AF673" s="236"/>
    </row>
    <row r="674" spans="2:32" x14ac:dyDescent="0.25">
      <c r="B674" s="240">
        <v>7360.39</v>
      </c>
      <c r="C674" s="188">
        <v>39</v>
      </c>
      <c r="D674" s="188">
        <v>1225</v>
      </c>
      <c r="E674" s="241">
        <v>150.42220832743874</v>
      </c>
      <c r="F674" s="188">
        <v>26</v>
      </c>
      <c r="G674" s="188" t="s">
        <v>369</v>
      </c>
      <c r="H674" s="242">
        <v>6530.6885309661748</v>
      </c>
      <c r="J674" s="235"/>
      <c r="K674" s="188">
        <f t="shared" si="40"/>
        <v>211.73735151307571</v>
      </c>
      <c r="L674" s="188">
        <f t="shared" si="41"/>
        <v>1521</v>
      </c>
      <c r="M674" s="188">
        <f t="shared" si="42"/>
        <v>47.774999999999999</v>
      </c>
      <c r="N674" s="241">
        <f t="shared" si="43"/>
        <v>6530.6885309661748</v>
      </c>
      <c r="AA674" s="235"/>
      <c r="AF674" s="236"/>
    </row>
    <row r="675" spans="2:32" x14ac:dyDescent="0.25">
      <c r="B675" s="240">
        <v>29013.34</v>
      </c>
      <c r="C675" s="188">
        <v>37</v>
      </c>
      <c r="D675" s="188">
        <v>2800</v>
      </c>
      <c r="E675" s="241">
        <v>514.67431249894616</v>
      </c>
      <c r="F675" s="188">
        <v>38</v>
      </c>
      <c r="G675" s="188" t="s">
        <v>369</v>
      </c>
      <c r="H675" s="242">
        <v>28299.053803835333</v>
      </c>
      <c r="J675" s="235"/>
      <c r="K675" s="188">
        <f t="shared" si="40"/>
        <v>206.73268009702323</v>
      </c>
      <c r="L675" s="188">
        <f t="shared" si="41"/>
        <v>1369</v>
      </c>
      <c r="M675" s="188">
        <f t="shared" si="42"/>
        <v>103.6</v>
      </c>
      <c r="N675" s="241">
        <f t="shared" si="43"/>
        <v>28299.053803835333</v>
      </c>
      <c r="AA675" s="235"/>
      <c r="AF675" s="236"/>
    </row>
    <row r="676" spans="2:32" x14ac:dyDescent="0.25">
      <c r="B676" s="240">
        <v>7459.72</v>
      </c>
      <c r="C676" s="188">
        <v>26</v>
      </c>
      <c r="D676" s="188">
        <v>2800</v>
      </c>
      <c r="E676" s="241">
        <v>197.96377969831761</v>
      </c>
      <c r="F676" s="188">
        <v>39</v>
      </c>
      <c r="G676" s="188" t="s">
        <v>369</v>
      </c>
      <c r="H676" s="242">
        <v>6477.3117341497673</v>
      </c>
      <c r="J676" s="235"/>
      <c r="K676" s="188">
        <f t="shared" si="40"/>
        <v>551.61605909127843</v>
      </c>
      <c r="L676" s="188">
        <f t="shared" si="41"/>
        <v>676</v>
      </c>
      <c r="M676" s="188">
        <f t="shared" si="42"/>
        <v>72.8</v>
      </c>
      <c r="N676" s="241">
        <f t="shared" si="43"/>
        <v>6477.3117341497673</v>
      </c>
      <c r="AA676" s="235"/>
      <c r="AF676" s="236"/>
    </row>
    <row r="677" spans="2:32" x14ac:dyDescent="0.25">
      <c r="B677" s="240">
        <v>21734.66</v>
      </c>
      <c r="C677" s="188">
        <v>34</v>
      </c>
      <c r="D677" s="188">
        <v>5600</v>
      </c>
      <c r="E677" s="241">
        <v>448.968137540996</v>
      </c>
      <c r="F677" s="188">
        <v>31</v>
      </c>
      <c r="G677" s="188" t="s">
        <v>369</v>
      </c>
      <c r="H677" s="242">
        <v>20818.77619328646</v>
      </c>
      <c r="J677" s="235"/>
      <c r="K677" s="188">
        <f t="shared" si="40"/>
        <v>386.66440997530322</v>
      </c>
      <c r="L677" s="188">
        <f t="shared" si="41"/>
        <v>1156</v>
      </c>
      <c r="M677" s="188">
        <f t="shared" si="42"/>
        <v>190.4</v>
      </c>
      <c r="N677" s="241">
        <f t="shared" si="43"/>
        <v>20818.77619328646</v>
      </c>
      <c r="AA677" s="235"/>
      <c r="AF677" s="236"/>
    </row>
    <row r="678" spans="2:32" x14ac:dyDescent="0.25">
      <c r="B678" s="240">
        <v>3248.11</v>
      </c>
      <c r="C678" s="188">
        <v>29</v>
      </c>
      <c r="D678" s="188">
        <v>1050</v>
      </c>
      <c r="E678" s="241">
        <v>70.329368748968903</v>
      </c>
      <c r="F678" s="188">
        <v>41</v>
      </c>
      <c r="G678" s="188" t="s">
        <v>369</v>
      </c>
      <c r="H678" s="242">
        <v>2161.9970850206546</v>
      </c>
      <c r="J678" s="235"/>
      <c r="K678" s="188">
        <f t="shared" si="40"/>
        <v>612.11981233133361</v>
      </c>
      <c r="L678" s="188">
        <f t="shared" si="41"/>
        <v>841</v>
      </c>
      <c r="M678" s="188">
        <f t="shared" si="42"/>
        <v>30.45</v>
      </c>
      <c r="N678" s="241">
        <f t="shared" si="43"/>
        <v>2161.9970850206546</v>
      </c>
      <c r="AA678" s="235"/>
      <c r="AF678" s="236"/>
    </row>
    <row r="679" spans="2:32" x14ac:dyDescent="0.25">
      <c r="B679" s="240">
        <v>7797.5</v>
      </c>
      <c r="C679" s="188">
        <v>37</v>
      </c>
      <c r="D679" s="188">
        <v>1750</v>
      </c>
      <c r="E679" s="241">
        <v>185.58751668463989</v>
      </c>
      <c r="F679" s="188">
        <v>23</v>
      </c>
      <c r="G679" s="188" t="s">
        <v>369</v>
      </c>
      <c r="H679" s="242">
        <v>7090.9178296117443</v>
      </c>
      <c r="J679" s="235"/>
      <c r="K679" s="188">
        <f t="shared" si="40"/>
        <v>216.87881124243353</v>
      </c>
      <c r="L679" s="188">
        <f t="shared" si="41"/>
        <v>1369</v>
      </c>
      <c r="M679" s="188">
        <f t="shared" si="42"/>
        <v>64.75</v>
      </c>
      <c r="N679" s="241">
        <f t="shared" si="43"/>
        <v>7090.9178296117443</v>
      </c>
      <c r="AA679" s="235"/>
      <c r="AF679" s="236"/>
    </row>
    <row r="680" spans="2:32" x14ac:dyDescent="0.25">
      <c r="B680" s="240">
        <v>12999.55</v>
      </c>
      <c r="C680" s="188">
        <v>34</v>
      </c>
      <c r="D680" s="188">
        <v>2800</v>
      </c>
      <c r="E680" s="241">
        <v>246.9314070571524</v>
      </c>
      <c r="F680" s="188">
        <v>36</v>
      </c>
      <c r="G680" s="188" t="s">
        <v>373</v>
      </c>
      <c r="H680" s="242">
        <v>12461.721553035659</v>
      </c>
      <c r="J680" s="235"/>
      <c r="K680" s="188">
        <f t="shared" si="40"/>
        <v>408.21052777895437</v>
      </c>
      <c r="L680" s="188">
        <f t="shared" si="41"/>
        <v>0</v>
      </c>
      <c r="M680" s="188">
        <f t="shared" si="42"/>
        <v>95.2</v>
      </c>
      <c r="N680" s="241">
        <f t="shared" si="43"/>
        <v>12461.721553035659</v>
      </c>
      <c r="AA680" s="235"/>
      <c r="AF680" s="236"/>
    </row>
    <row r="681" spans="2:32" x14ac:dyDescent="0.25">
      <c r="B681" s="240">
        <v>13840.58</v>
      </c>
      <c r="C681" s="188">
        <v>34</v>
      </c>
      <c r="D681" s="188">
        <v>2800</v>
      </c>
      <c r="E681" s="241">
        <v>246.9314070571524</v>
      </c>
      <c r="F681" s="188">
        <v>41</v>
      </c>
      <c r="G681" s="188" t="s">
        <v>369</v>
      </c>
      <c r="H681" s="242">
        <v>12849.041548061281</v>
      </c>
      <c r="J681" s="235"/>
      <c r="K681" s="188">
        <f t="shared" si="40"/>
        <v>464.90643441492028</v>
      </c>
      <c r="L681" s="188">
        <f t="shared" si="41"/>
        <v>1156</v>
      </c>
      <c r="M681" s="188">
        <f t="shared" si="42"/>
        <v>95.2</v>
      </c>
      <c r="N681" s="241">
        <f t="shared" si="43"/>
        <v>12849.041548061281</v>
      </c>
      <c r="AA681" s="235"/>
      <c r="AF681" s="236"/>
    </row>
    <row r="682" spans="2:32" x14ac:dyDescent="0.25">
      <c r="B682" s="240">
        <v>3211.04</v>
      </c>
      <c r="C682" s="188">
        <v>25</v>
      </c>
      <c r="D682" s="188">
        <v>1400</v>
      </c>
      <c r="E682" s="241">
        <v>220.73857302366807</v>
      </c>
      <c r="F682" s="188">
        <v>50</v>
      </c>
      <c r="G682" s="188" t="s">
        <v>369</v>
      </c>
      <c r="H682" s="242">
        <v>2561.6565963743797</v>
      </c>
      <c r="J682" s="235"/>
      <c r="K682" s="188">
        <f t="shared" si="40"/>
        <v>317.11720811248722</v>
      </c>
      <c r="L682" s="188">
        <f t="shared" si="41"/>
        <v>625</v>
      </c>
      <c r="M682" s="188">
        <f t="shared" si="42"/>
        <v>35</v>
      </c>
      <c r="N682" s="241">
        <f t="shared" si="43"/>
        <v>2561.6565963743797</v>
      </c>
      <c r="AA682" s="235"/>
      <c r="AF682" s="236"/>
    </row>
    <row r="683" spans="2:32" x14ac:dyDescent="0.25">
      <c r="B683" s="240">
        <v>9706.5400000000009</v>
      </c>
      <c r="C683" s="188">
        <v>29</v>
      </c>
      <c r="D683" s="188">
        <v>2800</v>
      </c>
      <c r="E683" s="241">
        <v>334.06840372356828</v>
      </c>
      <c r="F683" s="188">
        <v>46</v>
      </c>
      <c r="G683" s="188" t="s">
        <v>373</v>
      </c>
      <c r="H683" s="242">
        <v>9121.2969355346158</v>
      </c>
      <c r="J683" s="235"/>
      <c r="K683" s="188">
        <f t="shared" si="40"/>
        <v>385.54978131538053</v>
      </c>
      <c r="L683" s="188">
        <f t="shared" si="41"/>
        <v>0</v>
      </c>
      <c r="M683" s="188">
        <f t="shared" si="42"/>
        <v>81.2</v>
      </c>
      <c r="N683" s="241">
        <f t="shared" si="43"/>
        <v>9121.2969355346158</v>
      </c>
      <c r="AA683" s="235"/>
      <c r="AF683" s="236"/>
    </row>
    <row r="684" spans="2:32" x14ac:dyDescent="0.25">
      <c r="B684" s="240">
        <v>9032.08</v>
      </c>
      <c r="C684" s="188">
        <v>29</v>
      </c>
      <c r="D684" s="188">
        <v>1925</v>
      </c>
      <c r="E684" s="241">
        <v>273.86771702805919</v>
      </c>
      <c r="F684" s="188">
        <v>41</v>
      </c>
      <c r="G684" s="188" t="s">
        <v>373</v>
      </c>
      <c r="H684" s="242">
        <v>8591.4862082820528</v>
      </c>
      <c r="J684" s="235"/>
      <c r="K684" s="188">
        <f t="shared" si="40"/>
        <v>288.18657728801867</v>
      </c>
      <c r="L684" s="188">
        <f t="shared" si="41"/>
        <v>0</v>
      </c>
      <c r="M684" s="188">
        <f t="shared" si="42"/>
        <v>55.825000000000003</v>
      </c>
      <c r="N684" s="241">
        <f t="shared" si="43"/>
        <v>8591.4862082820528</v>
      </c>
      <c r="AA684" s="235"/>
      <c r="AF684" s="236"/>
    </row>
    <row r="685" spans="2:32" x14ac:dyDescent="0.25">
      <c r="B685" s="240">
        <v>68283.08</v>
      </c>
      <c r="C685" s="188">
        <v>46</v>
      </c>
      <c r="D685" s="188">
        <v>3129.9999500000004</v>
      </c>
      <c r="E685" s="241">
        <v>1270.0468949759058</v>
      </c>
      <c r="F685" s="188">
        <v>39</v>
      </c>
      <c r="G685" s="188" t="s">
        <v>373</v>
      </c>
      <c r="H685" s="242">
        <v>68006.634793944497</v>
      </c>
      <c r="J685" s="235"/>
      <c r="K685" s="188">
        <f t="shared" si="40"/>
        <v>96.114559653575469</v>
      </c>
      <c r="L685" s="188">
        <f t="shared" si="41"/>
        <v>0</v>
      </c>
      <c r="M685" s="188">
        <f t="shared" si="42"/>
        <v>143.97999770000001</v>
      </c>
      <c r="N685" s="241">
        <f t="shared" si="43"/>
        <v>68006.634793944497</v>
      </c>
      <c r="AA685" s="235"/>
      <c r="AF685" s="236"/>
    </row>
    <row r="686" spans="2:32" x14ac:dyDescent="0.25">
      <c r="B686" s="240">
        <v>20664.98</v>
      </c>
      <c r="C686" s="188">
        <v>35</v>
      </c>
      <c r="D686" s="188">
        <v>4550</v>
      </c>
      <c r="E686" s="241">
        <v>386.33425174514025</v>
      </c>
      <c r="F686" s="188">
        <v>35</v>
      </c>
      <c r="G686" s="188" t="s">
        <v>369</v>
      </c>
      <c r="H686" s="242">
        <v>19658.806357048878</v>
      </c>
      <c r="J686" s="235"/>
      <c r="K686" s="188">
        <f t="shared" si="40"/>
        <v>412.20782076825844</v>
      </c>
      <c r="L686" s="188">
        <f t="shared" si="41"/>
        <v>1225</v>
      </c>
      <c r="M686" s="188">
        <f t="shared" si="42"/>
        <v>159.25</v>
      </c>
      <c r="N686" s="241">
        <f t="shared" si="43"/>
        <v>19658.806357048878</v>
      </c>
      <c r="AA686" s="235"/>
      <c r="AF686" s="236"/>
    </row>
    <row r="687" spans="2:32" x14ac:dyDescent="0.25">
      <c r="B687" s="240">
        <v>10649.65</v>
      </c>
      <c r="C687" s="188">
        <v>31</v>
      </c>
      <c r="D687" s="188">
        <v>2800</v>
      </c>
      <c r="E687" s="241">
        <v>197.96375845406314</v>
      </c>
      <c r="F687" s="188">
        <v>49</v>
      </c>
      <c r="G687" s="188" t="s">
        <v>369</v>
      </c>
      <c r="H687" s="242">
        <v>9485.1842473730721</v>
      </c>
      <c r="J687" s="235"/>
      <c r="K687" s="188">
        <f t="shared" si="40"/>
        <v>693.05614861740878</v>
      </c>
      <c r="L687" s="188">
        <f t="shared" si="41"/>
        <v>961</v>
      </c>
      <c r="M687" s="188">
        <f t="shared" si="42"/>
        <v>86.8</v>
      </c>
      <c r="N687" s="241">
        <f t="shared" si="43"/>
        <v>9485.1842473730721</v>
      </c>
      <c r="AA687" s="235"/>
      <c r="AF687" s="236"/>
    </row>
    <row r="688" spans="2:32" x14ac:dyDescent="0.25">
      <c r="B688" s="240">
        <v>11249.71</v>
      </c>
      <c r="C688" s="188">
        <v>46</v>
      </c>
      <c r="D688" s="188">
        <v>1050</v>
      </c>
      <c r="E688" s="241">
        <v>228.37436592289066</v>
      </c>
      <c r="F688" s="188">
        <v>29</v>
      </c>
      <c r="G688" s="188" t="s">
        <v>369</v>
      </c>
      <c r="H688" s="242">
        <v>10417.477090844201</v>
      </c>
      <c r="J688" s="235"/>
      <c r="K688" s="188">
        <f t="shared" si="40"/>
        <v>133.33370353081253</v>
      </c>
      <c r="L688" s="188">
        <f t="shared" si="41"/>
        <v>2116</v>
      </c>
      <c r="M688" s="188">
        <f t="shared" si="42"/>
        <v>48.3</v>
      </c>
      <c r="N688" s="241">
        <f t="shared" si="43"/>
        <v>10417.477090844201</v>
      </c>
      <c r="AA688" s="235"/>
      <c r="AF688" s="236"/>
    </row>
    <row r="689" spans="2:32" x14ac:dyDescent="0.25">
      <c r="B689" s="240">
        <v>28397.55</v>
      </c>
      <c r="C689" s="188">
        <v>37</v>
      </c>
      <c r="D689" s="188">
        <v>2800</v>
      </c>
      <c r="E689" s="241">
        <v>502.9783042751356</v>
      </c>
      <c r="F689" s="188">
        <v>38</v>
      </c>
      <c r="G689" s="188" t="s">
        <v>369</v>
      </c>
      <c r="H689" s="242">
        <v>27662.753421756835</v>
      </c>
      <c r="J689" s="235"/>
      <c r="K689" s="188">
        <f t="shared" si="40"/>
        <v>211.5399393883157</v>
      </c>
      <c r="L689" s="188">
        <f t="shared" si="41"/>
        <v>1369</v>
      </c>
      <c r="M689" s="188">
        <f t="shared" si="42"/>
        <v>103.6</v>
      </c>
      <c r="N689" s="241">
        <f t="shared" si="43"/>
        <v>27662.753421756835</v>
      </c>
      <c r="AA689" s="235"/>
      <c r="AF689" s="236"/>
    </row>
    <row r="690" spans="2:32" x14ac:dyDescent="0.25">
      <c r="B690" s="240">
        <v>4371.58</v>
      </c>
      <c r="C690" s="188">
        <v>30</v>
      </c>
      <c r="D690" s="188">
        <v>1925</v>
      </c>
      <c r="E690" s="241">
        <v>189.72001316531211</v>
      </c>
      <c r="F690" s="188">
        <v>30</v>
      </c>
      <c r="G690" s="188" t="s">
        <v>369</v>
      </c>
      <c r="H690" s="242">
        <v>3665.5601321385402</v>
      </c>
      <c r="J690" s="235"/>
      <c r="K690" s="188">
        <f t="shared" si="40"/>
        <v>304.39593080609615</v>
      </c>
      <c r="L690" s="188">
        <f t="shared" si="41"/>
        <v>900</v>
      </c>
      <c r="M690" s="188">
        <f t="shared" si="42"/>
        <v>57.75</v>
      </c>
      <c r="N690" s="241">
        <f t="shared" si="43"/>
        <v>3665.5601321385402</v>
      </c>
      <c r="AA690" s="235"/>
      <c r="AF690" s="236"/>
    </row>
    <row r="691" spans="2:32" x14ac:dyDescent="0.25">
      <c r="B691" s="240">
        <v>24897.48</v>
      </c>
      <c r="C691" s="188">
        <v>42</v>
      </c>
      <c r="D691" s="188">
        <v>2800</v>
      </c>
      <c r="E691" s="241">
        <v>444.87643395816679</v>
      </c>
      <c r="F691" s="188">
        <v>33</v>
      </c>
      <c r="G691" s="188" t="s">
        <v>369</v>
      </c>
      <c r="H691" s="242">
        <v>24056.640586082209</v>
      </c>
      <c r="J691" s="235"/>
      <c r="K691" s="188">
        <f t="shared" si="40"/>
        <v>207.69812232555498</v>
      </c>
      <c r="L691" s="188">
        <f t="shared" si="41"/>
        <v>1764</v>
      </c>
      <c r="M691" s="188">
        <f t="shared" si="42"/>
        <v>117.6</v>
      </c>
      <c r="N691" s="241">
        <f t="shared" si="43"/>
        <v>24056.640586082209</v>
      </c>
      <c r="AA691" s="235"/>
      <c r="AF691" s="236"/>
    </row>
    <row r="692" spans="2:32" x14ac:dyDescent="0.25">
      <c r="B692" s="240">
        <v>11170.55</v>
      </c>
      <c r="C692" s="188">
        <v>31</v>
      </c>
      <c r="D692" s="188">
        <v>2800</v>
      </c>
      <c r="E692" s="241">
        <v>227.75679554060173</v>
      </c>
      <c r="F692" s="188">
        <v>49</v>
      </c>
      <c r="G692" s="188" t="s">
        <v>369</v>
      </c>
      <c r="H692" s="242">
        <v>10032.863691659531</v>
      </c>
      <c r="J692" s="235"/>
      <c r="K692" s="188">
        <f t="shared" si="40"/>
        <v>602.3969544985174</v>
      </c>
      <c r="L692" s="188">
        <f t="shared" si="41"/>
        <v>961</v>
      </c>
      <c r="M692" s="188">
        <f t="shared" si="42"/>
        <v>86.8</v>
      </c>
      <c r="N692" s="241">
        <f t="shared" si="43"/>
        <v>10032.863691659531</v>
      </c>
      <c r="AA692" s="235"/>
      <c r="AF692" s="236"/>
    </row>
    <row r="693" spans="2:32" x14ac:dyDescent="0.25">
      <c r="B693" s="240">
        <v>11133.23</v>
      </c>
      <c r="C693" s="188">
        <v>54</v>
      </c>
      <c r="D693" s="188">
        <v>1050</v>
      </c>
      <c r="E693" s="241">
        <v>562.10230842614453</v>
      </c>
      <c r="F693" s="188">
        <v>11</v>
      </c>
      <c r="G693" s="188" t="s">
        <v>373</v>
      </c>
      <c r="H693" s="242">
        <v>11002.295290404158</v>
      </c>
      <c r="J693" s="235"/>
      <c r="K693" s="188">
        <f t="shared" si="40"/>
        <v>20.547860819748923</v>
      </c>
      <c r="L693" s="188">
        <f t="shared" si="41"/>
        <v>0</v>
      </c>
      <c r="M693" s="188">
        <f t="shared" si="42"/>
        <v>56.7</v>
      </c>
      <c r="N693" s="241">
        <f t="shared" si="43"/>
        <v>11002.295290404158</v>
      </c>
      <c r="AA693" s="235"/>
      <c r="AF693" s="236"/>
    </row>
    <row r="694" spans="2:32" x14ac:dyDescent="0.25">
      <c r="B694" s="240">
        <v>17862.259999999998</v>
      </c>
      <c r="C694" s="188">
        <v>37</v>
      </c>
      <c r="D694" s="188">
        <v>2800</v>
      </c>
      <c r="E694" s="241">
        <v>296.94002669542385</v>
      </c>
      <c r="F694" s="188">
        <v>43</v>
      </c>
      <c r="G694" s="188" t="s">
        <v>369</v>
      </c>
      <c r="H694" s="242">
        <v>16912.712064351777</v>
      </c>
      <c r="J694" s="235"/>
      <c r="K694" s="188">
        <f t="shared" si="40"/>
        <v>405.46908188802786</v>
      </c>
      <c r="L694" s="188">
        <f t="shared" si="41"/>
        <v>1369</v>
      </c>
      <c r="M694" s="188">
        <f t="shared" si="42"/>
        <v>103.6</v>
      </c>
      <c r="N694" s="241">
        <f t="shared" si="43"/>
        <v>16912.712064351777</v>
      </c>
      <c r="AA694" s="235"/>
      <c r="AF694" s="236"/>
    </row>
    <row r="695" spans="2:32" x14ac:dyDescent="0.25">
      <c r="B695" s="240">
        <v>23490.33</v>
      </c>
      <c r="C695" s="188">
        <v>48</v>
      </c>
      <c r="D695" s="188">
        <v>1135.1252500000001</v>
      </c>
      <c r="E695" s="241">
        <v>591.99676731494276</v>
      </c>
      <c r="F695" s="188">
        <v>25</v>
      </c>
      <c r="G695" s="188" t="s">
        <v>369</v>
      </c>
      <c r="H695" s="242">
        <v>22661.078625864626</v>
      </c>
      <c r="J695" s="235"/>
      <c r="K695" s="188">
        <f t="shared" si="40"/>
        <v>47.936294278618611</v>
      </c>
      <c r="L695" s="188">
        <f t="shared" si="41"/>
        <v>2304</v>
      </c>
      <c r="M695" s="188">
        <f t="shared" si="42"/>
        <v>54.486012000000002</v>
      </c>
      <c r="N695" s="241">
        <f t="shared" si="43"/>
        <v>22661.078625864626</v>
      </c>
      <c r="AA695" s="235"/>
      <c r="AF695" s="236"/>
    </row>
    <row r="696" spans="2:32" x14ac:dyDescent="0.25">
      <c r="B696" s="240">
        <v>2455.86</v>
      </c>
      <c r="C696" s="188">
        <v>25</v>
      </c>
      <c r="D696" s="188">
        <v>1050</v>
      </c>
      <c r="E696" s="241">
        <v>71.785638795680768</v>
      </c>
      <c r="F696" s="188">
        <v>35</v>
      </c>
      <c r="G696" s="188" t="s">
        <v>373</v>
      </c>
      <c r="H696" s="242">
        <v>1793.3158959111129</v>
      </c>
      <c r="J696" s="235"/>
      <c r="K696" s="188">
        <f t="shared" si="40"/>
        <v>511.94083686570457</v>
      </c>
      <c r="L696" s="188">
        <f t="shared" si="41"/>
        <v>0</v>
      </c>
      <c r="M696" s="188">
        <f t="shared" si="42"/>
        <v>26.25</v>
      </c>
      <c r="N696" s="241">
        <f t="shared" si="43"/>
        <v>1793.3158959111129</v>
      </c>
      <c r="AA696" s="235"/>
      <c r="AF696" s="236"/>
    </row>
    <row r="697" spans="2:32" x14ac:dyDescent="0.25">
      <c r="B697" s="240">
        <v>27800.26</v>
      </c>
      <c r="C697" s="188">
        <v>38</v>
      </c>
      <c r="D697" s="188">
        <v>2800</v>
      </c>
      <c r="E697" s="241">
        <v>281.12680350481492</v>
      </c>
      <c r="F697" s="188">
        <v>37</v>
      </c>
      <c r="G697" s="188" t="s">
        <v>369</v>
      </c>
      <c r="H697" s="242">
        <v>26775.932814445649</v>
      </c>
      <c r="J697" s="235"/>
      <c r="K697" s="188">
        <f t="shared" si="40"/>
        <v>368.51697777805674</v>
      </c>
      <c r="L697" s="188">
        <f t="shared" si="41"/>
        <v>1444</v>
      </c>
      <c r="M697" s="188">
        <f t="shared" si="42"/>
        <v>106.4</v>
      </c>
      <c r="N697" s="241">
        <f t="shared" si="43"/>
        <v>26775.932814445649</v>
      </c>
      <c r="AA697" s="235"/>
      <c r="AF697" s="236"/>
    </row>
    <row r="698" spans="2:32" x14ac:dyDescent="0.25">
      <c r="B698" s="240">
        <v>11132.82</v>
      </c>
      <c r="C698" s="188">
        <v>26</v>
      </c>
      <c r="D698" s="188">
        <v>2800</v>
      </c>
      <c r="E698" s="241">
        <v>191.71229191837074</v>
      </c>
      <c r="F698" s="188">
        <v>49</v>
      </c>
      <c r="G698" s="188" t="s">
        <v>369</v>
      </c>
      <c r="H698" s="242">
        <v>9983.7165831989969</v>
      </c>
      <c r="J698" s="235"/>
      <c r="K698" s="188">
        <f t="shared" si="40"/>
        <v>715.65572883776508</v>
      </c>
      <c r="L698" s="188">
        <f t="shared" si="41"/>
        <v>676</v>
      </c>
      <c r="M698" s="188">
        <f t="shared" si="42"/>
        <v>72.8</v>
      </c>
      <c r="N698" s="241">
        <f t="shared" si="43"/>
        <v>9983.7165831989969</v>
      </c>
      <c r="AA698" s="235"/>
      <c r="AF698" s="236"/>
    </row>
    <row r="699" spans="2:32" x14ac:dyDescent="0.25">
      <c r="B699" s="240">
        <v>7814.46</v>
      </c>
      <c r="C699" s="188">
        <v>43</v>
      </c>
      <c r="D699" s="188">
        <v>1050</v>
      </c>
      <c r="E699" s="241">
        <v>183.23645473319311</v>
      </c>
      <c r="F699" s="188">
        <v>22</v>
      </c>
      <c r="G699" s="188" t="s">
        <v>369</v>
      </c>
      <c r="H699" s="242">
        <v>7076.8389786622229</v>
      </c>
      <c r="J699" s="235"/>
      <c r="K699" s="188">
        <f t="shared" si="40"/>
        <v>126.06661722218672</v>
      </c>
      <c r="L699" s="188">
        <f t="shared" si="41"/>
        <v>1849</v>
      </c>
      <c r="M699" s="188">
        <f t="shared" si="42"/>
        <v>45.15</v>
      </c>
      <c r="N699" s="241">
        <f t="shared" si="43"/>
        <v>7076.8389786622229</v>
      </c>
      <c r="AA699" s="235"/>
      <c r="AF699" s="236"/>
    </row>
    <row r="700" spans="2:32" x14ac:dyDescent="0.25">
      <c r="B700" s="240">
        <v>5859.6</v>
      </c>
      <c r="C700" s="188">
        <v>31</v>
      </c>
      <c r="D700" s="188">
        <v>1050</v>
      </c>
      <c r="E700" s="241">
        <v>69.263635583508943</v>
      </c>
      <c r="F700" s="188">
        <v>49</v>
      </c>
      <c r="G700" s="188" t="s">
        <v>369</v>
      </c>
      <c r="H700" s="242">
        <v>4611.3868517424407</v>
      </c>
      <c r="J700" s="235"/>
      <c r="K700" s="188">
        <f t="shared" si="40"/>
        <v>742.81402595404313</v>
      </c>
      <c r="L700" s="188">
        <f t="shared" si="41"/>
        <v>961</v>
      </c>
      <c r="M700" s="188">
        <f t="shared" si="42"/>
        <v>32.549999999999997</v>
      </c>
      <c r="N700" s="241">
        <f t="shared" si="43"/>
        <v>4611.3868517424407</v>
      </c>
      <c r="AA700" s="235"/>
      <c r="AF700" s="236"/>
    </row>
    <row r="701" spans="2:32" x14ac:dyDescent="0.25">
      <c r="B701" s="240">
        <v>29351.759999999998</v>
      </c>
      <c r="C701" s="188">
        <v>33</v>
      </c>
      <c r="D701" s="188">
        <v>9800</v>
      </c>
      <c r="E701" s="241">
        <v>689.29290727693001</v>
      </c>
      <c r="F701" s="188">
        <v>27</v>
      </c>
      <c r="G701" s="188" t="s">
        <v>369</v>
      </c>
      <c r="H701" s="242">
        <v>28335.828377093974</v>
      </c>
      <c r="J701" s="235"/>
      <c r="K701" s="188">
        <f t="shared" si="40"/>
        <v>383.87164180364101</v>
      </c>
      <c r="L701" s="188">
        <f t="shared" si="41"/>
        <v>1089</v>
      </c>
      <c r="M701" s="188">
        <f t="shared" si="42"/>
        <v>323.39999999999998</v>
      </c>
      <c r="N701" s="241">
        <f t="shared" si="43"/>
        <v>28335.828377093974</v>
      </c>
      <c r="AA701" s="235"/>
      <c r="AF701" s="236"/>
    </row>
    <row r="702" spans="2:32" x14ac:dyDescent="0.25">
      <c r="B702" s="240">
        <v>5618.17</v>
      </c>
      <c r="C702" s="188">
        <v>35</v>
      </c>
      <c r="D702" s="188">
        <v>1050</v>
      </c>
      <c r="E702" s="241">
        <v>98.069015736285834</v>
      </c>
      <c r="F702" s="188">
        <v>40</v>
      </c>
      <c r="G702" s="188" t="s">
        <v>369</v>
      </c>
      <c r="H702" s="242">
        <v>4718.3029089700185</v>
      </c>
      <c r="J702" s="235"/>
      <c r="K702" s="188">
        <f t="shared" si="40"/>
        <v>428.26982288616841</v>
      </c>
      <c r="L702" s="188">
        <f t="shared" si="41"/>
        <v>1225</v>
      </c>
      <c r="M702" s="188">
        <f t="shared" si="42"/>
        <v>36.75</v>
      </c>
      <c r="N702" s="241">
        <f t="shared" si="43"/>
        <v>4718.3029089700185</v>
      </c>
      <c r="AA702" s="235"/>
      <c r="AF702" s="236"/>
    </row>
    <row r="703" spans="2:32" x14ac:dyDescent="0.25">
      <c r="B703" s="240">
        <v>37609.19</v>
      </c>
      <c r="C703" s="188">
        <v>32</v>
      </c>
      <c r="D703" s="188">
        <v>9800</v>
      </c>
      <c r="E703" s="241">
        <v>603.89472842088367</v>
      </c>
      <c r="F703" s="188">
        <v>28</v>
      </c>
      <c r="G703" s="188" t="s">
        <v>369</v>
      </c>
      <c r="H703" s="242">
        <v>36571.855450316762</v>
      </c>
      <c r="J703" s="235"/>
      <c r="K703" s="188">
        <f t="shared" si="40"/>
        <v>454.38383063472821</v>
      </c>
      <c r="L703" s="188">
        <f t="shared" si="41"/>
        <v>1024</v>
      </c>
      <c r="M703" s="188">
        <f t="shared" si="42"/>
        <v>313.60000000000002</v>
      </c>
      <c r="N703" s="241">
        <f t="shared" si="43"/>
        <v>36571.855450316762</v>
      </c>
      <c r="AA703" s="235"/>
      <c r="AF703" s="236"/>
    </row>
    <row r="704" spans="2:32" x14ac:dyDescent="0.25">
      <c r="B704" s="240">
        <v>8219.1299999999992</v>
      </c>
      <c r="C704" s="188">
        <v>28</v>
      </c>
      <c r="D704" s="188">
        <v>2800</v>
      </c>
      <c r="E704" s="241">
        <v>184.70351415651069</v>
      </c>
      <c r="F704" s="188">
        <v>47</v>
      </c>
      <c r="G704" s="188" t="s">
        <v>369</v>
      </c>
      <c r="H704" s="242">
        <v>7080.2116589083435</v>
      </c>
      <c r="J704" s="235"/>
      <c r="K704" s="188">
        <f t="shared" si="40"/>
        <v>712.49321162610465</v>
      </c>
      <c r="L704" s="188">
        <f t="shared" si="41"/>
        <v>784</v>
      </c>
      <c r="M704" s="188">
        <f t="shared" si="42"/>
        <v>78.400000000000006</v>
      </c>
      <c r="N704" s="241">
        <f t="shared" si="43"/>
        <v>7080.2116589083435</v>
      </c>
      <c r="AA704" s="235"/>
      <c r="AF704" s="236"/>
    </row>
    <row r="705" spans="2:32" x14ac:dyDescent="0.25">
      <c r="B705" s="240">
        <v>12379.09</v>
      </c>
      <c r="C705" s="188">
        <v>32</v>
      </c>
      <c r="D705" s="188">
        <v>2800</v>
      </c>
      <c r="E705" s="241">
        <v>226.09424352010078</v>
      </c>
      <c r="F705" s="188">
        <v>48</v>
      </c>
      <c r="G705" s="188" t="s">
        <v>369</v>
      </c>
      <c r="H705" s="242">
        <v>11266.609137850151</v>
      </c>
      <c r="J705" s="235"/>
      <c r="K705" s="188">
        <f t="shared" si="40"/>
        <v>594.44237901639121</v>
      </c>
      <c r="L705" s="188">
        <f t="shared" si="41"/>
        <v>1024</v>
      </c>
      <c r="M705" s="188">
        <f t="shared" si="42"/>
        <v>89.6</v>
      </c>
      <c r="N705" s="241">
        <f t="shared" si="43"/>
        <v>11266.609137850151</v>
      </c>
      <c r="AA705" s="235"/>
      <c r="AF705" s="236"/>
    </row>
    <row r="706" spans="2:32" x14ac:dyDescent="0.25">
      <c r="B706" s="240">
        <v>12584.8</v>
      </c>
      <c r="C706" s="188">
        <v>42</v>
      </c>
      <c r="D706" s="188">
        <v>1575</v>
      </c>
      <c r="E706" s="241">
        <v>227.49539971931142</v>
      </c>
      <c r="F706" s="188">
        <v>33</v>
      </c>
      <c r="G706" s="188" t="s">
        <v>369</v>
      </c>
      <c r="H706" s="242">
        <v>11739.242030927251</v>
      </c>
      <c r="J706" s="235"/>
      <c r="K706" s="188">
        <f t="shared" si="40"/>
        <v>228.46615827892714</v>
      </c>
      <c r="L706" s="188">
        <f t="shared" si="41"/>
        <v>1764</v>
      </c>
      <c r="M706" s="188">
        <f t="shared" si="42"/>
        <v>66.150000000000006</v>
      </c>
      <c r="N706" s="241">
        <f t="shared" si="43"/>
        <v>11739.242030927251</v>
      </c>
      <c r="AA706" s="235"/>
      <c r="AF706" s="236"/>
    </row>
    <row r="707" spans="2:32" x14ac:dyDescent="0.25">
      <c r="B707" s="240">
        <v>11314.24</v>
      </c>
      <c r="C707" s="188">
        <v>33</v>
      </c>
      <c r="D707" s="188">
        <v>2800</v>
      </c>
      <c r="E707" s="241">
        <v>235.47098474072317</v>
      </c>
      <c r="F707" s="188">
        <v>32</v>
      </c>
      <c r="G707" s="188" t="s">
        <v>373</v>
      </c>
      <c r="H707" s="242">
        <v>10712.315463040175</v>
      </c>
      <c r="J707" s="235"/>
      <c r="K707" s="188">
        <f t="shared" si="40"/>
        <v>380.51397329763773</v>
      </c>
      <c r="L707" s="188">
        <f t="shared" si="41"/>
        <v>0</v>
      </c>
      <c r="M707" s="188">
        <f t="shared" si="42"/>
        <v>92.4</v>
      </c>
      <c r="N707" s="241">
        <f t="shared" si="43"/>
        <v>10712.315463040175</v>
      </c>
      <c r="AA707" s="235"/>
      <c r="AF707" s="236"/>
    </row>
    <row r="708" spans="2:32" x14ac:dyDescent="0.25">
      <c r="B708" s="240">
        <v>12407.7</v>
      </c>
      <c r="C708" s="188">
        <v>33</v>
      </c>
      <c r="D708" s="188">
        <v>2800</v>
      </c>
      <c r="E708" s="241">
        <v>302.57466675722696</v>
      </c>
      <c r="F708" s="188">
        <v>50</v>
      </c>
      <c r="G708" s="188" t="s">
        <v>369</v>
      </c>
      <c r="H708" s="242">
        <v>11388.471106540566</v>
      </c>
      <c r="J708" s="235"/>
      <c r="K708" s="188">
        <f t="shared" si="40"/>
        <v>462.6957091299717</v>
      </c>
      <c r="L708" s="188">
        <f t="shared" si="41"/>
        <v>1089</v>
      </c>
      <c r="M708" s="188">
        <f t="shared" si="42"/>
        <v>92.4</v>
      </c>
      <c r="N708" s="241">
        <f t="shared" si="43"/>
        <v>11388.471106540566</v>
      </c>
      <c r="AA708" s="235"/>
      <c r="AF708" s="236"/>
    </row>
    <row r="709" spans="2:32" x14ac:dyDescent="0.25">
      <c r="B709" s="240">
        <v>28442.65</v>
      </c>
      <c r="C709" s="188">
        <v>52</v>
      </c>
      <c r="D709" s="188">
        <v>1925</v>
      </c>
      <c r="E709" s="241">
        <v>785.20036617588971</v>
      </c>
      <c r="F709" s="188">
        <v>23</v>
      </c>
      <c r="G709" s="188" t="s">
        <v>369</v>
      </c>
      <c r="H709" s="242">
        <v>27447.931211492622</v>
      </c>
      <c r="J709" s="235"/>
      <c r="K709" s="188">
        <f t="shared" si="40"/>
        <v>56.386881498323355</v>
      </c>
      <c r="L709" s="188">
        <f t="shared" si="41"/>
        <v>2704</v>
      </c>
      <c r="M709" s="188">
        <f t="shared" si="42"/>
        <v>100.1</v>
      </c>
      <c r="N709" s="241">
        <f t="shared" si="43"/>
        <v>27447.931211492622</v>
      </c>
      <c r="AA709" s="235"/>
      <c r="AF709" s="236"/>
    </row>
    <row r="710" spans="2:32" x14ac:dyDescent="0.25">
      <c r="B710" s="240">
        <v>10550</v>
      </c>
      <c r="C710" s="188">
        <v>47</v>
      </c>
      <c r="D710" s="188">
        <v>1050</v>
      </c>
      <c r="E710" s="241">
        <v>254.65348508024542</v>
      </c>
      <c r="F710" s="188">
        <v>23</v>
      </c>
      <c r="G710" s="188" t="s">
        <v>373</v>
      </c>
      <c r="H710" s="242">
        <v>10400.094560700438</v>
      </c>
      <c r="J710" s="235"/>
      <c r="K710" s="188">
        <f t="shared" si="40"/>
        <v>94.834751593483773</v>
      </c>
      <c r="L710" s="188">
        <f t="shared" si="41"/>
        <v>0</v>
      </c>
      <c r="M710" s="188">
        <f t="shared" si="42"/>
        <v>49.35</v>
      </c>
      <c r="N710" s="241">
        <f t="shared" si="43"/>
        <v>10400.094560700438</v>
      </c>
      <c r="AA710" s="235"/>
      <c r="AF710" s="236"/>
    </row>
    <row r="711" spans="2:32" x14ac:dyDescent="0.25">
      <c r="B711" s="240">
        <v>8248.93</v>
      </c>
      <c r="C711" s="188">
        <v>28</v>
      </c>
      <c r="D711" s="188">
        <v>2800</v>
      </c>
      <c r="E711" s="241">
        <v>250.46899422324321</v>
      </c>
      <c r="F711" s="188">
        <v>50</v>
      </c>
      <c r="G711" s="188" t="s">
        <v>369</v>
      </c>
      <c r="H711" s="242">
        <v>7283.4429853995543</v>
      </c>
      <c r="J711" s="235"/>
      <c r="K711" s="188">
        <f t="shared" si="40"/>
        <v>558.95142005168861</v>
      </c>
      <c r="L711" s="188">
        <f t="shared" si="41"/>
        <v>784</v>
      </c>
      <c r="M711" s="188">
        <f t="shared" si="42"/>
        <v>78.400000000000006</v>
      </c>
      <c r="N711" s="241">
        <f t="shared" si="43"/>
        <v>7283.4429853995543</v>
      </c>
      <c r="AA711" s="235"/>
      <c r="AF711" s="236"/>
    </row>
    <row r="712" spans="2:32" x14ac:dyDescent="0.25">
      <c r="B712" s="240">
        <v>13344.14</v>
      </c>
      <c r="C712" s="188">
        <v>46</v>
      </c>
      <c r="D712" s="188">
        <v>1050</v>
      </c>
      <c r="E712" s="241">
        <v>166.57477078979113</v>
      </c>
      <c r="F712" s="188">
        <v>24</v>
      </c>
      <c r="G712" s="188" t="s">
        <v>369</v>
      </c>
      <c r="H712" s="242">
        <v>12425.20587029852</v>
      </c>
      <c r="J712" s="235"/>
      <c r="K712" s="188">
        <f t="shared" si="40"/>
        <v>151.28341393187998</v>
      </c>
      <c r="L712" s="188">
        <f t="shared" si="41"/>
        <v>2116</v>
      </c>
      <c r="M712" s="188">
        <f t="shared" si="42"/>
        <v>48.3</v>
      </c>
      <c r="N712" s="241">
        <f t="shared" si="43"/>
        <v>12425.20587029852</v>
      </c>
      <c r="AA712" s="235"/>
      <c r="AF712" s="236"/>
    </row>
    <row r="713" spans="2:32" x14ac:dyDescent="0.25">
      <c r="B713" s="240">
        <v>6404.67</v>
      </c>
      <c r="C713" s="188">
        <v>37</v>
      </c>
      <c r="D713" s="188">
        <v>1050</v>
      </c>
      <c r="E713" s="241">
        <v>111.35251001078392</v>
      </c>
      <c r="F713" s="188">
        <v>38</v>
      </c>
      <c r="G713" s="188" t="s">
        <v>369</v>
      </c>
      <c r="H713" s="242">
        <v>5540.43875178699</v>
      </c>
      <c r="J713" s="235"/>
      <c r="K713" s="188">
        <f t="shared" si="40"/>
        <v>358.3215142266294</v>
      </c>
      <c r="L713" s="188">
        <f t="shared" si="41"/>
        <v>1369</v>
      </c>
      <c r="M713" s="188">
        <f t="shared" si="42"/>
        <v>38.85</v>
      </c>
      <c r="N713" s="241">
        <f t="shared" si="43"/>
        <v>5540.43875178699</v>
      </c>
      <c r="AA713" s="235"/>
      <c r="AF713" s="236"/>
    </row>
    <row r="714" spans="2:32" x14ac:dyDescent="0.25">
      <c r="B714" s="240">
        <v>17276.32</v>
      </c>
      <c r="C714" s="188">
        <v>32</v>
      </c>
      <c r="D714" s="188">
        <v>2800</v>
      </c>
      <c r="E714" s="241">
        <v>367.59824577436052</v>
      </c>
      <c r="F714" s="188">
        <v>43</v>
      </c>
      <c r="G714" s="188" t="s">
        <v>369</v>
      </c>
      <c r="H714" s="242">
        <v>16507.611454592832</v>
      </c>
      <c r="J714" s="235"/>
      <c r="K714" s="188">
        <f t="shared" si="40"/>
        <v>327.53148684475508</v>
      </c>
      <c r="L714" s="188">
        <f t="shared" si="41"/>
        <v>1024</v>
      </c>
      <c r="M714" s="188">
        <f t="shared" si="42"/>
        <v>89.6</v>
      </c>
      <c r="N714" s="241">
        <f t="shared" si="43"/>
        <v>16507.611454592832</v>
      </c>
      <c r="AA714" s="235"/>
      <c r="AF714" s="236"/>
    </row>
    <row r="715" spans="2:32" x14ac:dyDescent="0.25">
      <c r="B715" s="240">
        <v>6999.42</v>
      </c>
      <c r="C715" s="188">
        <v>26</v>
      </c>
      <c r="D715" s="188">
        <v>2800</v>
      </c>
      <c r="E715" s="241">
        <v>179.96769481938469</v>
      </c>
      <c r="F715" s="188">
        <v>44</v>
      </c>
      <c r="G715" s="188" t="s">
        <v>369</v>
      </c>
      <c r="H715" s="242">
        <v>5899.3956229811856</v>
      </c>
      <c r="J715" s="235"/>
      <c r="K715" s="188">
        <f t="shared" si="40"/>
        <v>684.56730594701082</v>
      </c>
      <c r="L715" s="188">
        <f t="shared" si="41"/>
        <v>676</v>
      </c>
      <c r="M715" s="188">
        <f t="shared" si="42"/>
        <v>72.8</v>
      </c>
      <c r="N715" s="241">
        <f t="shared" si="43"/>
        <v>5899.3956229811856</v>
      </c>
      <c r="AA715" s="235"/>
      <c r="AF715" s="236"/>
    </row>
    <row r="716" spans="2:32" x14ac:dyDescent="0.25">
      <c r="B716" s="240">
        <v>7349.99</v>
      </c>
      <c r="C716" s="188">
        <v>40</v>
      </c>
      <c r="D716" s="188">
        <v>1050</v>
      </c>
      <c r="E716" s="241">
        <v>126.80231288784366</v>
      </c>
      <c r="F716" s="188">
        <v>35</v>
      </c>
      <c r="G716" s="188" t="s">
        <v>369</v>
      </c>
      <c r="H716" s="242">
        <v>6429.9156676642378</v>
      </c>
      <c r="J716" s="235"/>
      <c r="K716" s="188">
        <f t="shared" si="40"/>
        <v>289.82121195616747</v>
      </c>
      <c r="L716" s="188">
        <f t="shared" si="41"/>
        <v>1600</v>
      </c>
      <c r="M716" s="188">
        <f t="shared" si="42"/>
        <v>42</v>
      </c>
      <c r="N716" s="241">
        <f t="shared" si="43"/>
        <v>6429.9156676642378</v>
      </c>
      <c r="AA716" s="235"/>
      <c r="AF716" s="236"/>
    </row>
    <row r="717" spans="2:32" x14ac:dyDescent="0.25">
      <c r="B717" s="240">
        <v>3686.04</v>
      </c>
      <c r="C717" s="188">
        <v>28</v>
      </c>
      <c r="D717" s="188">
        <v>1400</v>
      </c>
      <c r="E717" s="241">
        <v>100.23057459508631</v>
      </c>
      <c r="F717" s="188">
        <v>42</v>
      </c>
      <c r="G717" s="188" t="s">
        <v>369</v>
      </c>
      <c r="H717" s="242">
        <v>2699.1290589551113</v>
      </c>
      <c r="J717" s="235"/>
      <c r="K717" s="188">
        <f t="shared" si="40"/>
        <v>586.64734027058648</v>
      </c>
      <c r="L717" s="188">
        <f t="shared" si="41"/>
        <v>784</v>
      </c>
      <c r="M717" s="188">
        <f t="shared" si="42"/>
        <v>39.200000000000003</v>
      </c>
      <c r="N717" s="241">
        <f t="shared" si="43"/>
        <v>2699.1290589551113</v>
      </c>
      <c r="AA717" s="235"/>
      <c r="AF717" s="236"/>
    </row>
    <row r="718" spans="2:32" x14ac:dyDescent="0.25">
      <c r="B718" s="240">
        <v>6362.02</v>
      </c>
      <c r="C718" s="188">
        <v>29</v>
      </c>
      <c r="D718" s="188">
        <v>2100</v>
      </c>
      <c r="E718" s="241">
        <v>140.65873749793781</v>
      </c>
      <c r="F718" s="188">
        <v>41</v>
      </c>
      <c r="G718" s="188" t="s">
        <v>369</v>
      </c>
      <c r="H718" s="242">
        <v>5340.5398775448621</v>
      </c>
      <c r="J718" s="235"/>
      <c r="K718" s="188">
        <f t="shared" si="40"/>
        <v>612.11981233133361</v>
      </c>
      <c r="L718" s="188">
        <f t="shared" si="41"/>
        <v>841</v>
      </c>
      <c r="M718" s="188">
        <f t="shared" si="42"/>
        <v>60.9</v>
      </c>
      <c r="N718" s="241">
        <f t="shared" si="43"/>
        <v>5340.5398775448621</v>
      </c>
      <c r="AA718" s="235"/>
      <c r="AF718" s="236"/>
    </row>
    <row r="719" spans="2:32" x14ac:dyDescent="0.25">
      <c r="B719" s="240">
        <v>7500.44</v>
      </c>
      <c r="C719" s="188">
        <v>35</v>
      </c>
      <c r="D719" s="188">
        <v>1050</v>
      </c>
      <c r="E719" s="241">
        <v>187.18800245451018</v>
      </c>
      <c r="F719" s="188">
        <v>50</v>
      </c>
      <c r="G719" s="188" t="s">
        <v>373</v>
      </c>
      <c r="H719" s="242">
        <v>7117.3407146138261</v>
      </c>
      <c r="J719" s="235"/>
      <c r="K719" s="188">
        <f t="shared" si="40"/>
        <v>280.46669290548351</v>
      </c>
      <c r="L719" s="188">
        <f t="shared" si="41"/>
        <v>0</v>
      </c>
      <c r="M719" s="188">
        <f t="shared" si="42"/>
        <v>36.75</v>
      </c>
      <c r="N719" s="241">
        <f t="shared" si="43"/>
        <v>7117.3407146138261</v>
      </c>
      <c r="AA719" s="235"/>
      <c r="AF719" s="236"/>
    </row>
    <row r="720" spans="2:32" x14ac:dyDescent="0.25">
      <c r="B720" s="240">
        <v>3017.15</v>
      </c>
      <c r="C720" s="188">
        <v>28</v>
      </c>
      <c r="D720" s="188">
        <v>1050</v>
      </c>
      <c r="E720" s="241">
        <v>74.458405803593891</v>
      </c>
      <c r="F720" s="188">
        <v>35</v>
      </c>
      <c r="G720" s="188" t="s">
        <v>369</v>
      </c>
      <c r="H720" s="242">
        <v>2140.7244408437705</v>
      </c>
      <c r="J720" s="235"/>
      <c r="K720" s="188">
        <f t="shared" si="40"/>
        <v>493.56415307814962</v>
      </c>
      <c r="L720" s="188">
        <f t="shared" si="41"/>
        <v>784</v>
      </c>
      <c r="M720" s="188">
        <f t="shared" si="42"/>
        <v>29.4</v>
      </c>
      <c r="N720" s="241">
        <f t="shared" si="43"/>
        <v>2140.7244408437705</v>
      </c>
      <c r="AA720" s="235"/>
      <c r="AF720" s="236"/>
    </row>
    <row r="721" spans="2:32" x14ac:dyDescent="0.25">
      <c r="B721" s="240">
        <v>9267.14</v>
      </c>
      <c r="C721" s="188">
        <v>30</v>
      </c>
      <c r="D721" s="188">
        <v>2800</v>
      </c>
      <c r="E721" s="241">
        <v>302.39234400126315</v>
      </c>
      <c r="F721" s="188">
        <v>50</v>
      </c>
      <c r="G721" s="188" t="s">
        <v>369</v>
      </c>
      <c r="H721" s="242">
        <v>8331.0074902795204</v>
      </c>
      <c r="J721" s="235"/>
      <c r="K721" s="188">
        <f t="shared" si="40"/>
        <v>462.97468430422691</v>
      </c>
      <c r="L721" s="188">
        <f t="shared" si="41"/>
        <v>900</v>
      </c>
      <c r="M721" s="188">
        <f t="shared" si="42"/>
        <v>84</v>
      </c>
      <c r="N721" s="241">
        <f t="shared" si="43"/>
        <v>8331.0074902795204</v>
      </c>
      <c r="AA721" s="235"/>
      <c r="AF721" s="236"/>
    </row>
    <row r="722" spans="2:32" x14ac:dyDescent="0.25">
      <c r="B722" s="240">
        <v>3774.82</v>
      </c>
      <c r="C722" s="188">
        <v>22</v>
      </c>
      <c r="D722" s="188">
        <v>875</v>
      </c>
      <c r="E722" s="241">
        <v>119.27677661501551</v>
      </c>
      <c r="F722" s="188">
        <v>40</v>
      </c>
      <c r="G722" s="188" t="s">
        <v>373</v>
      </c>
      <c r="H722" s="242">
        <v>3388.0087122218238</v>
      </c>
      <c r="J722" s="235"/>
      <c r="K722" s="188">
        <f t="shared" si="40"/>
        <v>293.43515974587399</v>
      </c>
      <c r="L722" s="188">
        <f t="shared" si="41"/>
        <v>0</v>
      </c>
      <c r="M722" s="188">
        <f t="shared" si="42"/>
        <v>19.25</v>
      </c>
      <c r="N722" s="241">
        <f t="shared" si="43"/>
        <v>3388.0087122218238</v>
      </c>
      <c r="AA722" s="235"/>
      <c r="AF722" s="236"/>
    </row>
    <row r="723" spans="2:32" x14ac:dyDescent="0.25">
      <c r="B723" s="240">
        <v>3205.57</v>
      </c>
      <c r="C723" s="188">
        <v>26</v>
      </c>
      <c r="D723" s="188">
        <v>1097.55555</v>
      </c>
      <c r="E723" s="241">
        <v>75.835118645484073</v>
      </c>
      <c r="F723" s="188">
        <v>50</v>
      </c>
      <c r="G723" s="188" t="s">
        <v>369</v>
      </c>
      <c r="H723" s="242">
        <v>2053.2953255553853</v>
      </c>
      <c r="J723" s="235"/>
      <c r="K723" s="188">
        <f t="shared" si="40"/>
        <v>723.64596350859586</v>
      </c>
      <c r="L723" s="188">
        <f t="shared" si="41"/>
        <v>676</v>
      </c>
      <c r="M723" s="188">
        <f t="shared" si="42"/>
        <v>28.536444300000003</v>
      </c>
      <c r="N723" s="241">
        <f t="shared" si="43"/>
        <v>2053.2953255553853</v>
      </c>
      <c r="AA723" s="235"/>
      <c r="AF723" s="236"/>
    </row>
    <row r="724" spans="2:32" x14ac:dyDescent="0.25">
      <c r="B724" s="240">
        <v>2855.01</v>
      </c>
      <c r="C724" s="188">
        <v>26</v>
      </c>
      <c r="D724" s="188">
        <v>1050</v>
      </c>
      <c r="E724" s="241">
        <v>67.487885557269266</v>
      </c>
      <c r="F724" s="188">
        <v>50</v>
      </c>
      <c r="G724" s="188" t="s">
        <v>369</v>
      </c>
      <c r="H724" s="242">
        <v>1697.8210635733926</v>
      </c>
      <c r="J724" s="235"/>
      <c r="K724" s="188">
        <f t="shared" si="40"/>
        <v>777.91739312160314</v>
      </c>
      <c r="L724" s="188">
        <f t="shared" si="41"/>
        <v>676</v>
      </c>
      <c r="M724" s="188">
        <f t="shared" si="42"/>
        <v>27.3</v>
      </c>
      <c r="N724" s="241">
        <f t="shared" si="43"/>
        <v>1697.8210635733926</v>
      </c>
      <c r="AA724" s="235"/>
      <c r="AF724" s="236"/>
    </row>
    <row r="725" spans="2:32" x14ac:dyDescent="0.25">
      <c r="B725" s="240">
        <v>15154.19</v>
      </c>
      <c r="C725" s="188">
        <v>38</v>
      </c>
      <c r="D725" s="188">
        <v>2800</v>
      </c>
      <c r="E725" s="241">
        <v>311.5730415151221</v>
      </c>
      <c r="F725" s="188">
        <v>27</v>
      </c>
      <c r="G725" s="188" t="s">
        <v>369</v>
      </c>
      <c r="H725" s="242">
        <v>14373.030148931935</v>
      </c>
      <c r="J725" s="235"/>
      <c r="K725" s="188">
        <f t="shared" si="40"/>
        <v>242.63973427345053</v>
      </c>
      <c r="L725" s="188">
        <f t="shared" si="41"/>
        <v>1444</v>
      </c>
      <c r="M725" s="188">
        <f t="shared" si="42"/>
        <v>106.4</v>
      </c>
      <c r="N725" s="241">
        <f t="shared" si="43"/>
        <v>14373.030148931935</v>
      </c>
      <c r="AA725" s="235"/>
      <c r="AF725" s="236"/>
    </row>
    <row r="726" spans="2:32" x14ac:dyDescent="0.25">
      <c r="B726" s="240">
        <v>13698.62</v>
      </c>
      <c r="C726" s="188">
        <v>29</v>
      </c>
      <c r="D726" s="188">
        <v>2688.41615</v>
      </c>
      <c r="E726" s="241">
        <v>190.07431793269853</v>
      </c>
      <c r="F726" s="188">
        <v>50</v>
      </c>
      <c r="G726" s="188" t="s">
        <v>369</v>
      </c>
      <c r="H726" s="242">
        <v>12505.687200319557</v>
      </c>
      <c r="J726" s="235"/>
      <c r="K726" s="188">
        <f t="shared" si="40"/>
        <v>707.20131452790838</v>
      </c>
      <c r="L726" s="188">
        <f t="shared" si="41"/>
        <v>841</v>
      </c>
      <c r="M726" s="188">
        <f t="shared" si="42"/>
        <v>77.964068350000005</v>
      </c>
      <c r="N726" s="241">
        <f t="shared" si="43"/>
        <v>12505.687200319557</v>
      </c>
      <c r="AA726" s="235"/>
      <c r="AF726" s="236"/>
    </row>
    <row r="727" spans="2:32" x14ac:dyDescent="0.25">
      <c r="B727" s="240">
        <v>10473.77</v>
      </c>
      <c r="C727" s="188">
        <v>33</v>
      </c>
      <c r="D727" s="188">
        <v>2902.4663500000001</v>
      </c>
      <c r="E727" s="241">
        <v>221.89916479098082</v>
      </c>
      <c r="F727" s="188">
        <v>32</v>
      </c>
      <c r="G727" s="188" t="s">
        <v>369</v>
      </c>
      <c r="H727" s="242">
        <v>9525.9945026785845</v>
      </c>
      <c r="J727" s="235"/>
      <c r="K727" s="188">
        <f t="shared" si="40"/>
        <v>418.56364483159655</v>
      </c>
      <c r="L727" s="188">
        <f t="shared" si="41"/>
        <v>1089</v>
      </c>
      <c r="M727" s="188">
        <f t="shared" si="42"/>
        <v>95.78138955</v>
      </c>
      <c r="N727" s="241">
        <f t="shared" si="43"/>
        <v>9525.9945026785845</v>
      </c>
      <c r="AA727" s="235"/>
      <c r="AF727" s="236"/>
    </row>
    <row r="728" spans="2:32" x14ac:dyDescent="0.25">
      <c r="B728" s="240">
        <v>10355.94</v>
      </c>
      <c r="C728" s="188">
        <v>42</v>
      </c>
      <c r="D728" s="188">
        <v>1050</v>
      </c>
      <c r="E728" s="241">
        <v>166.82866273431256</v>
      </c>
      <c r="F728" s="188">
        <v>43</v>
      </c>
      <c r="G728" s="188" t="s">
        <v>369</v>
      </c>
      <c r="H728" s="242">
        <v>9468.614440913927</v>
      </c>
      <c r="J728" s="235"/>
      <c r="K728" s="188">
        <f t="shared" si="40"/>
        <v>270.63694727269279</v>
      </c>
      <c r="L728" s="188">
        <f t="shared" si="41"/>
        <v>1764</v>
      </c>
      <c r="M728" s="188">
        <f t="shared" si="42"/>
        <v>44.1</v>
      </c>
      <c r="N728" s="241">
        <f t="shared" si="43"/>
        <v>9468.614440913927</v>
      </c>
      <c r="AA728" s="235"/>
      <c r="AF728" s="236"/>
    </row>
    <row r="729" spans="2:32" x14ac:dyDescent="0.25">
      <c r="B729" s="240">
        <v>37332.559999999998</v>
      </c>
      <c r="C729" s="188">
        <v>47</v>
      </c>
      <c r="D729" s="188">
        <v>2800</v>
      </c>
      <c r="E729" s="241">
        <v>983.18661409969582</v>
      </c>
      <c r="F729" s="188">
        <v>38</v>
      </c>
      <c r="G729" s="188" t="s">
        <v>369</v>
      </c>
      <c r="H729" s="242">
        <v>36447.939759936562</v>
      </c>
      <c r="J729" s="235"/>
      <c r="K729" s="188">
        <f t="shared" ref="K729:K792" si="44">D729*F729/E729</f>
        <v>108.21953683475492</v>
      </c>
      <c r="L729" s="188">
        <f t="shared" ref="L729:L792" si="45">IF(G729="F",0,C729^2)</f>
        <v>2209</v>
      </c>
      <c r="M729" s="188">
        <f t="shared" ref="M729:M792" si="46">C729*D729/1000</f>
        <v>131.6</v>
      </c>
      <c r="N729" s="241">
        <f t="shared" ref="N729:N792" si="47">H729</f>
        <v>36447.939759936562</v>
      </c>
      <c r="AA729" s="235"/>
      <c r="AF729" s="236"/>
    </row>
    <row r="730" spans="2:32" x14ac:dyDescent="0.25">
      <c r="B730" s="240">
        <v>8121.95</v>
      </c>
      <c r="C730" s="188">
        <v>35</v>
      </c>
      <c r="D730" s="188">
        <v>1050</v>
      </c>
      <c r="E730" s="241">
        <v>77.077412775386549</v>
      </c>
      <c r="F730" s="188">
        <v>50</v>
      </c>
      <c r="G730" s="188" t="s">
        <v>369</v>
      </c>
      <c r="H730" s="242">
        <v>6890.5358080420592</v>
      </c>
      <c r="J730" s="235"/>
      <c r="K730" s="188">
        <f t="shared" si="44"/>
        <v>681.1333970561742</v>
      </c>
      <c r="L730" s="188">
        <f t="shared" si="45"/>
        <v>1225</v>
      </c>
      <c r="M730" s="188">
        <f t="shared" si="46"/>
        <v>36.75</v>
      </c>
      <c r="N730" s="241">
        <f t="shared" si="47"/>
        <v>6890.5358080420592</v>
      </c>
      <c r="AA730" s="235"/>
      <c r="AF730" s="236"/>
    </row>
    <row r="731" spans="2:32" x14ac:dyDescent="0.25">
      <c r="B731" s="240">
        <v>9864.57</v>
      </c>
      <c r="C731" s="188">
        <v>31</v>
      </c>
      <c r="D731" s="188">
        <v>2800</v>
      </c>
      <c r="E731" s="241">
        <v>217.75930356694442</v>
      </c>
      <c r="F731" s="188">
        <v>35</v>
      </c>
      <c r="G731" s="188" t="s">
        <v>373</v>
      </c>
      <c r="H731" s="242">
        <v>9277.5407840356584</v>
      </c>
      <c r="J731" s="235"/>
      <c r="K731" s="188">
        <f t="shared" si="44"/>
        <v>450.03817699055259</v>
      </c>
      <c r="L731" s="188">
        <f t="shared" si="45"/>
        <v>0</v>
      </c>
      <c r="M731" s="188">
        <f t="shared" si="46"/>
        <v>86.8</v>
      </c>
      <c r="N731" s="241">
        <f t="shared" si="47"/>
        <v>9277.5407840356584</v>
      </c>
      <c r="AA731" s="235"/>
      <c r="AF731" s="236"/>
    </row>
    <row r="732" spans="2:32" x14ac:dyDescent="0.25">
      <c r="B732" s="240">
        <v>12865.68</v>
      </c>
      <c r="C732" s="188">
        <v>29</v>
      </c>
      <c r="D732" s="188">
        <v>2800</v>
      </c>
      <c r="E732" s="241">
        <v>197.96343293487351</v>
      </c>
      <c r="F732" s="188">
        <v>41</v>
      </c>
      <c r="G732" s="188" t="s">
        <v>373</v>
      </c>
      <c r="H732" s="242">
        <v>12108.85159388825</v>
      </c>
      <c r="J732" s="235"/>
      <c r="K732" s="188">
        <f t="shared" si="44"/>
        <v>579.90507791288496</v>
      </c>
      <c r="L732" s="188">
        <f t="shared" si="45"/>
        <v>0</v>
      </c>
      <c r="M732" s="188">
        <f t="shared" si="46"/>
        <v>81.2</v>
      </c>
      <c r="N732" s="241">
        <f t="shared" si="47"/>
        <v>12108.85159388825</v>
      </c>
      <c r="AA732" s="235"/>
      <c r="AF732" s="236"/>
    </row>
    <row r="733" spans="2:32" x14ac:dyDescent="0.25">
      <c r="B733" s="240">
        <v>9581.3700000000008</v>
      </c>
      <c r="C733" s="188">
        <v>37</v>
      </c>
      <c r="D733" s="188">
        <v>1689.52</v>
      </c>
      <c r="E733" s="241">
        <v>135.45252411329204</v>
      </c>
      <c r="F733" s="188">
        <v>23</v>
      </c>
      <c r="G733" s="188" t="s">
        <v>369</v>
      </c>
      <c r="H733" s="242">
        <v>8707.8787169353254</v>
      </c>
      <c r="J733" s="235"/>
      <c r="K733" s="188">
        <f t="shared" si="44"/>
        <v>286.88250923621399</v>
      </c>
      <c r="L733" s="188">
        <f t="shared" si="45"/>
        <v>1369</v>
      </c>
      <c r="M733" s="188">
        <f t="shared" si="46"/>
        <v>62.512239999999998</v>
      </c>
      <c r="N733" s="241">
        <f t="shared" si="47"/>
        <v>8707.8787169353254</v>
      </c>
      <c r="AA733" s="235"/>
      <c r="AF733" s="236"/>
    </row>
    <row r="734" spans="2:32" x14ac:dyDescent="0.25">
      <c r="B734" s="240">
        <v>5508.66</v>
      </c>
      <c r="C734" s="188">
        <v>29</v>
      </c>
      <c r="D734" s="188">
        <v>1925</v>
      </c>
      <c r="E734" s="241">
        <v>191.04766688620805</v>
      </c>
      <c r="F734" s="188">
        <v>41</v>
      </c>
      <c r="G734" s="188" t="s">
        <v>369</v>
      </c>
      <c r="H734" s="242">
        <v>4661.7035807600932</v>
      </c>
      <c r="J734" s="235"/>
      <c r="K734" s="188">
        <f t="shared" si="44"/>
        <v>413.11679585707458</v>
      </c>
      <c r="L734" s="188">
        <f t="shared" si="45"/>
        <v>841</v>
      </c>
      <c r="M734" s="188">
        <f t="shared" si="46"/>
        <v>55.825000000000003</v>
      </c>
      <c r="N734" s="241">
        <f t="shared" si="47"/>
        <v>4661.7035807600932</v>
      </c>
      <c r="AA734" s="235"/>
      <c r="AF734" s="236"/>
    </row>
    <row r="735" spans="2:32" x14ac:dyDescent="0.25">
      <c r="B735" s="240">
        <v>12737.87</v>
      </c>
      <c r="C735" s="188">
        <v>26</v>
      </c>
      <c r="D735" s="188">
        <v>2800</v>
      </c>
      <c r="E735" s="241">
        <v>312.56747016212114</v>
      </c>
      <c r="F735" s="188">
        <v>50</v>
      </c>
      <c r="G735" s="188" t="s">
        <v>369</v>
      </c>
      <c r="H735" s="242">
        <v>11874.934494169143</v>
      </c>
      <c r="J735" s="235"/>
      <c r="K735" s="188">
        <f t="shared" si="44"/>
        <v>447.90329565448832</v>
      </c>
      <c r="L735" s="188">
        <f t="shared" si="45"/>
        <v>676</v>
      </c>
      <c r="M735" s="188">
        <f t="shared" si="46"/>
        <v>72.8</v>
      </c>
      <c r="N735" s="241">
        <f t="shared" si="47"/>
        <v>11874.934494169143</v>
      </c>
      <c r="AA735" s="235"/>
      <c r="AF735" s="236"/>
    </row>
    <row r="736" spans="2:32" x14ac:dyDescent="0.25">
      <c r="B736" s="240">
        <v>9472.16</v>
      </c>
      <c r="C736" s="188">
        <v>42</v>
      </c>
      <c r="D736" s="188">
        <v>1050</v>
      </c>
      <c r="E736" s="241">
        <v>166.82866273431256</v>
      </c>
      <c r="F736" s="188">
        <v>33</v>
      </c>
      <c r="G736" s="188" t="s">
        <v>369</v>
      </c>
      <c r="H736" s="242">
        <v>8578.6490601854512</v>
      </c>
      <c r="J736" s="235"/>
      <c r="K736" s="188">
        <f t="shared" si="44"/>
        <v>207.69812232555495</v>
      </c>
      <c r="L736" s="188">
        <f t="shared" si="45"/>
        <v>1764</v>
      </c>
      <c r="M736" s="188">
        <f t="shared" si="46"/>
        <v>44.1</v>
      </c>
      <c r="N736" s="241">
        <f t="shared" si="47"/>
        <v>8578.6490601854512</v>
      </c>
      <c r="AA736" s="235"/>
      <c r="AF736" s="236"/>
    </row>
    <row r="737" spans="2:32" x14ac:dyDescent="0.25">
      <c r="B737" s="240">
        <v>7953.95</v>
      </c>
      <c r="C737" s="188">
        <v>31</v>
      </c>
      <c r="D737" s="188">
        <v>2800</v>
      </c>
      <c r="E737" s="241">
        <v>277.83535075095341</v>
      </c>
      <c r="F737" s="188">
        <v>29</v>
      </c>
      <c r="G737" s="188" t="s">
        <v>369</v>
      </c>
      <c r="H737" s="242">
        <v>7227.6340292134328</v>
      </c>
      <c r="J737" s="235"/>
      <c r="K737" s="188">
        <f t="shared" si="44"/>
        <v>292.25942552136286</v>
      </c>
      <c r="L737" s="188">
        <f t="shared" si="45"/>
        <v>961</v>
      </c>
      <c r="M737" s="188">
        <f t="shared" si="46"/>
        <v>86.8</v>
      </c>
      <c r="N737" s="241">
        <f t="shared" si="47"/>
        <v>7227.6340292134328</v>
      </c>
      <c r="AA737" s="235"/>
      <c r="AF737" s="236"/>
    </row>
    <row r="738" spans="2:32" x14ac:dyDescent="0.25">
      <c r="B738" s="240">
        <v>3007.59</v>
      </c>
      <c r="C738" s="188">
        <v>31</v>
      </c>
      <c r="D738" s="188">
        <v>1050</v>
      </c>
      <c r="E738" s="241">
        <v>134.32469383290908</v>
      </c>
      <c r="F738" s="188">
        <v>49</v>
      </c>
      <c r="G738" s="188" t="s">
        <v>369</v>
      </c>
      <c r="H738" s="242">
        <v>2224.8163801069277</v>
      </c>
      <c r="J738" s="235"/>
      <c r="K738" s="188">
        <f t="shared" si="44"/>
        <v>383.02711535676644</v>
      </c>
      <c r="L738" s="188">
        <f t="shared" si="45"/>
        <v>961</v>
      </c>
      <c r="M738" s="188">
        <f t="shared" si="46"/>
        <v>32.549999999999997</v>
      </c>
      <c r="N738" s="241">
        <f t="shared" si="47"/>
        <v>2224.8163801069277</v>
      </c>
      <c r="AA738" s="235"/>
      <c r="AF738" s="236"/>
    </row>
    <row r="739" spans="2:32" x14ac:dyDescent="0.25">
      <c r="B739" s="240">
        <v>5754.27</v>
      </c>
      <c r="C739" s="188">
        <v>26</v>
      </c>
      <c r="D739" s="188">
        <v>2406.3760000000002</v>
      </c>
      <c r="E739" s="241">
        <v>154.66783628167559</v>
      </c>
      <c r="F739" s="188">
        <v>39</v>
      </c>
      <c r="G739" s="188" t="s">
        <v>369</v>
      </c>
      <c r="H739" s="242">
        <v>4732.799657823798</v>
      </c>
      <c r="J739" s="235"/>
      <c r="K739" s="188">
        <f t="shared" si="44"/>
        <v>606.77556663485052</v>
      </c>
      <c r="L739" s="188">
        <f t="shared" si="45"/>
        <v>676</v>
      </c>
      <c r="M739" s="188">
        <f t="shared" si="46"/>
        <v>62.565776000000007</v>
      </c>
      <c r="N739" s="241">
        <f t="shared" si="47"/>
        <v>4732.799657823798</v>
      </c>
      <c r="AA739" s="235"/>
      <c r="AF739" s="236"/>
    </row>
    <row r="740" spans="2:32" x14ac:dyDescent="0.25">
      <c r="B740" s="240">
        <v>6073.51</v>
      </c>
      <c r="C740" s="188">
        <v>29</v>
      </c>
      <c r="D740" s="188">
        <v>1925</v>
      </c>
      <c r="E740" s="241">
        <v>128.93717603977629</v>
      </c>
      <c r="F740" s="188">
        <v>46</v>
      </c>
      <c r="G740" s="188" t="s">
        <v>369</v>
      </c>
      <c r="H740" s="242">
        <v>4930.6246150609259</v>
      </c>
      <c r="J740" s="235"/>
      <c r="K740" s="188">
        <f t="shared" si="44"/>
        <v>686.76856993271588</v>
      </c>
      <c r="L740" s="188">
        <f t="shared" si="45"/>
        <v>841</v>
      </c>
      <c r="M740" s="188">
        <f t="shared" si="46"/>
        <v>55.825000000000003</v>
      </c>
      <c r="N740" s="241">
        <f t="shared" si="47"/>
        <v>4930.6246150609259</v>
      </c>
      <c r="AA740" s="235"/>
      <c r="AF740" s="236"/>
    </row>
    <row r="741" spans="2:32" x14ac:dyDescent="0.25">
      <c r="B741" s="240">
        <v>17572.28</v>
      </c>
      <c r="C741" s="188">
        <v>35</v>
      </c>
      <c r="D741" s="188">
        <v>3015.0652</v>
      </c>
      <c r="E741" s="241">
        <v>281.60426337593117</v>
      </c>
      <c r="F741" s="188">
        <v>50</v>
      </c>
      <c r="G741" s="188" t="s">
        <v>369</v>
      </c>
      <c r="H741" s="242">
        <v>16499.407544044116</v>
      </c>
      <c r="J741" s="235"/>
      <c r="K741" s="188">
        <f t="shared" si="44"/>
        <v>535.33727860771069</v>
      </c>
      <c r="L741" s="188">
        <f t="shared" si="45"/>
        <v>1225</v>
      </c>
      <c r="M741" s="188">
        <f t="shared" si="46"/>
        <v>105.527282</v>
      </c>
      <c r="N741" s="241">
        <f t="shared" si="47"/>
        <v>16499.407544044116</v>
      </c>
      <c r="AA741" s="235"/>
      <c r="AF741" s="236"/>
    </row>
    <row r="742" spans="2:32" x14ac:dyDescent="0.25">
      <c r="B742" s="240">
        <v>4102.95</v>
      </c>
      <c r="C742" s="188">
        <v>27</v>
      </c>
      <c r="D742" s="188">
        <v>1050</v>
      </c>
      <c r="E742" s="241">
        <v>102.77098303518515</v>
      </c>
      <c r="F742" s="188">
        <v>48</v>
      </c>
      <c r="G742" s="188" t="s">
        <v>369</v>
      </c>
      <c r="H742" s="242">
        <v>3197.6594168642323</v>
      </c>
      <c r="J742" s="235"/>
      <c r="K742" s="188">
        <f t="shared" si="44"/>
        <v>490.41079993119092</v>
      </c>
      <c r="L742" s="188">
        <f t="shared" si="45"/>
        <v>729</v>
      </c>
      <c r="M742" s="188">
        <f t="shared" si="46"/>
        <v>28.35</v>
      </c>
      <c r="N742" s="241">
        <f t="shared" si="47"/>
        <v>3197.6594168642323</v>
      </c>
      <c r="AA742" s="235"/>
      <c r="AF742" s="236"/>
    </row>
    <row r="743" spans="2:32" x14ac:dyDescent="0.25">
      <c r="B743" s="240">
        <v>6132.54</v>
      </c>
      <c r="C743" s="188">
        <v>25</v>
      </c>
      <c r="D743" s="188">
        <v>2800</v>
      </c>
      <c r="E743" s="241">
        <v>243.17642226839558</v>
      </c>
      <c r="F743" s="188">
        <v>40</v>
      </c>
      <c r="G743" s="188" t="s">
        <v>373</v>
      </c>
      <c r="H743" s="242">
        <v>5450.2695655329935</v>
      </c>
      <c r="J743" s="235"/>
      <c r="K743" s="188">
        <f t="shared" si="44"/>
        <v>460.57096718194492</v>
      </c>
      <c r="L743" s="188">
        <f t="shared" si="45"/>
        <v>0</v>
      </c>
      <c r="M743" s="188">
        <f t="shared" si="46"/>
        <v>70</v>
      </c>
      <c r="N743" s="241">
        <f t="shared" si="47"/>
        <v>5450.2695655329935</v>
      </c>
      <c r="AA743" s="235"/>
      <c r="AF743" s="236"/>
    </row>
    <row r="744" spans="2:32" x14ac:dyDescent="0.25">
      <c r="B744" s="240">
        <v>4163.3100000000004</v>
      </c>
      <c r="C744" s="188">
        <v>30</v>
      </c>
      <c r="D744" s="188">
        <v>1050</v>
      </c>
      <c r="E744" s="241">
        <v>79.315536766366108</v>
      </c>
      <c r="F744" s="188">
        <v>50</v>
      </c>
      <c r="G744" s="188" t="s">
        <v>373</v>
      </c>
      <c r="H744" s="242">
        <v>3325.9654867348936</v>
      </c>
      <c r="J744" s="235"/>
      <c r="K744" s="188">
        <f t="shared" si="44"/>
        <v>661.9131905347291</v>
      </c>
      <c r="L744" s="188">
        <f t="shared" si="45"/>
        <v>0</v>
      </c>
      <c r="M744" s="188">
        <f t="shared" si="46"/>
        <v>31.5</v>
      </c>
      <c r="N744" s="241">
        <f t="shared" si="47"/>
        <v>3325.9654867348936</v>
      </c>
      <c r="AA744" s="235"/>
      <c r="AF744" s="236"/>
    </row>
    <row r="745" spans="2:32" x14ac:dyDescent="0.25">
      <c r="B745" s="240">
        <v>6546.54</v>
      </c>
      <c r="C745" s="188">
        <v>27</v>
      </c>
      <c r="D745" s="188">
        <v>2800</v>
      </c>
      <c r="E745" s="241">
        <v>227.88123512559491</v>
      </c>
      <c r="F745" s="188">
        <v>43</v>
      </c>
      <c r="G745" s="188" t="s">
        <v>369</v>
      </c>
      <c r="H745" s="242">
        <v>5588.0508992601008</v>
      </c>
      <c r="J745" s="235"/>
      <c r="K745" s="188">
        <f t="shared" si="44"/>
        <v>528.34538979763954</v>
      </c>
      <c r="L745" s="188">
        <f t="shared" si="45"/>
        <v>729</v>
      </c>
      <c r="M745" s="188">
        <f t="shared" si="46"/>
        <v>75.599999999999994</v>
      </c>
      <c r="N745" s="241">
        <f t="shared" si="47"/>
        <v>5588.0508992601008</v>
      </c>
      <c r="AA745" s="235"/>
      <c r="AF745" s="236"/>
    </row>
    <row r="746" spans="2:32" x14ac:dyDescent="0.25">
      <c r="B746" s="240">
        <v>2660.08</v>
      </c>
      <c r="C746" s="188">
        <v>25</v>
      </c>
      <c r="D746" s="188">
        <v>1050</v>
      </c>
      <c r="E746" s="241">
        <v>66.777509877745302</v>
      </c>
      <c r="F746" s="188">
        <v>50</v>
      </c>
      <c r="G746" s="188" t="s">
        <v>369</v>
      </c>
      <c r="H746" s="242">
        <v>1489.3677510450448</v>
      </c>
      <c r="J746" s="235"/>
      <c r="K746" s="188">
        <f t="shared" si="44"/>
        <v>786.1928379197692</v>
      </c>
      <c r="L746" s="188">
        <f t="shared" si="45"/>
        <v>625</v>
      </c>
      <c r="M746" s="188">
        <f t="shared" si="46"/>
        <v>26.25</v>
      </c>
      <c r="N746" s="241">
        <f t="shared" si="47"/>
        <v>1489.3677510450448</v>
      </c>
      <c r="AA746" s="235"/>
      <c r="AF746" s="236"/>
    </row>
    <row r="747" spans="2:32" x14ac:dyDescent="0.25">
      <c r="B747" s="240">
        <v>17620.900000000001</v>
      </c>
      <c r="C747" s="188">
        <v>33</v>
      </c>
      <c r="D747" s="188">
        <v>2800</v>
      </c>
      <c r="E747" s="241">
        <v>224.01497122794262</v>
      </c>
      <c r="F747" s="188">
        <v>42</v>
      </c>
      <c r="G747" s="188" t="s">
        <v>369</v>
      </c>
      <c r="H747" s="242">
        <v>16529.809896527331</v>
      </c>
      <c r="J747" s="235"/>
      <c r="K747" s="188">
        <f t="shared" si="44"/>
        <v>524.9649135295432</v>
      </c>
      <c r="L747" s="188">
        <f t="shared" si="45"/>
        <v>1089</v>
      </c>
      <c r="M747" s="188">
        <f t="shared" si="46"/>
        <v>92.4</v>
      </c>
      <c r="N747" s="241">
        <f t="shared" si="47"/>
        <v>16529.809896527331</v>
      </c>
      <c r="AA747" s="235"/>
      <c r="AF747" s="236"/>
    </row>
    <row r="748" spans="2:32" x14ac:dyDescent="0.25">
      <c r="B748" s="240">
        <v>4346.8</v>
      </c>
      <c r="C748" s="188">
        <v>27</v>
      </c>
      <c r="D748" s="188">
        <v>1050</v>
      </c>
      <c r="E748" s="241">
        <v>66.06706052261903</v>
      </c>
      <c r="F748" s="188">
        <v>50</v>
      </c>
      <c r="G748" s="188" t="s">
        <v>369</v>
      </c>
      <c r="H748" s="242">
        <v>3067.4163812398187</v>
      </c>
      <c r="J748" s="235"/>
      <c r="K748" s="188">
        <f t="shared" si="44"/>
        <v>794.6471295181334</v>
      </c>
      <c r="L748" s="188">
        <f t="shared" si="45"/>
        <v>729</v>
      </c>
      <c r="M748" s="188">
        <f t="shared" si="46"/>
        <v>28.35</v>
      </c>
      <c r="N748" s="241">
        <f t="shared" si="47"/>
        <v>3067.4163812398187</v>
      </c>
      <c r="AA748" s="235"/>
      <c r="AF748" s="236"/>
    </row>
    <row r="749" spans="2:32" x14ac:dyDescent="0.25">
      <c r="B749" s="240">
        <v>4616.68</v>
      </c>
      <c r="C749" s="188">
        <v>28</v>
      </c>
      <c r="D749" s="188">
        <v>1050</v>
      </c>
      <c r="E749" s="241">
        <v>73.454905892383138</v>
      </c>
      <c r="F749" s="188">
        <v>42</v>
      </c>
      <c r="G749" s="188" t="s">
        <v>369</v>
      </c>
      <c r="H749" s="242">
        <v>3579.7097728961803</v>
      </c>
      <c r="J749" s="235"/>
      <c r="K749" s="188">
        <f t="shared" si="44"/>
        <v>600.36834115082468</v>
      </c>
      <c r="L749" s="188">
        <f t="shared" si="45"/>
        <v>784</v>
      </c>
      <c r="M749" s="188">
        <f t="shared" si="46"/>
        <v>29.4</v>
      </c>
      <c r="N749" s="241">
        <f t="shared" si="47"/>
        <v>3579.7097728961803</v>
      </c>
      <c r="AA749" s="235"/>
      <c r="AF749" s="236"/>
    </row>
    <row r="750" spans="2:32" x14ac:dyDescent="0.25">
      <c r="B750" s="240">
        <v>3666.57</v>
      </c>
      <c r="C750" s="188">
        <v>25</v>
      </c>
      <c r="D750" s="188">
        <v>1050</v>
      </c>
      <c r="E750" s="241">
        <v>64.291113233361159</v>
      </c>
      <c r="F750" s="188">
        <v>50</v>
      </c>
      <c r="G750" s="188" t="s">
        <v>369</v>
      </c>
      <c r="H750" s="242">
        <v>2424.4937999116992</v>
      </c>
      <c r="J750" s="235"/>
      <c r="K750" s="188">
        <f t="shared" si="44"/>
        <v>816.59808579511957</v>
      </c>
      <c r="L750" s="188">
        <f t="shared" si="45"/>
        <v>625</v>
      </c>
      <c r="M750" s="188">
        <f t="shared" si="46"/>
        <v>26.25</v>
      </c>
      <c r="N750" s="241">
        <f t="shared" si="47"/>
        <v>2424.4937999116992</v>
      </c>
      <c r="AA750" s="235"/>
      <c r="AF750" s="236"/>
    </row>
    <row r="751" spans="2:32" x14ac:dyDescent="0.25">
      <c r="B751" s="240">
        <v>39775.31</v>
      </c>
      <c r="C751" s="188">
        <v>44</v>
      </c>
      <c r="D751" s="188">
        <v>2800</v>
      </c>
      <c r="E751" s="241">
        <v>405.27800629237794</v>
      </c>
      <c r="F751" s="188">
        <v>31</v>
      </c>
      <c r="G751" s="188" t="s">
        <v>369</v>
      </c>
      <c r="H751" s="242">
        <v>38778.615910267217</v>
      </c>
      <c r="J751" s="235"/>
      <c r="K751" s="188">
        <f t="shared" si="44"/>
        <v>214.17397108240868</v>
      </c>
      <c r="L751" s="188">
        <f t="shared" si="45"/>
        <v>1936</v>
      </c>
      <c r="M751" s="188">
        <f t="shared" si="46"/>
        <v>123.2</v>
      </c>
      <c r="N751" s="241">
        <f t="shared" si="47"/>
        <v>38778.615910267217</v>
      </c>
      <c r="AA751" s="235"/>
      <c r="AF751" s="236"/>
    </row>
    <row r="752" spans="2:32" x14ac:dyDescent="0.25">
      <c r="B752" s="240">
        <v>10172.49</v>
      </c>
      <c r="C752" s="188">
        <v>55</v>
      </c>
      <c r="D752" s="188">
        <v>1050</v>
      </c>
      <c r="E752" s="241">
        <v>554.3275948599786</v>
      </c>
      <c r="F752" s="188">
        <v>10</v>
      </c>
      <c r="G752" s="188" t="s">
        <v>369</v>
      </c>
      <c r="H752" s="242">
        <v>9114.2204511757354</v>
      </c>
      <c r="J752" s="235"/>
      <c r="K752" s="188">
        <f t="shared" si="44"/>
        <v>18.941867764407917</v>
      </c>
      <c r="L752" s="188">
        <f t="shared" si="45"/>
        <v>3025</v>
      </c>
      <c r="M752" s="188">
        <f t="shared" si="46"/>
        <v>57.75</v>
      </c>
      <c r="N752" s="241">
        <f t="shared" si="47"/>
        <v>9114.2204511757354</v>
      </c>
      <c r="AA752" s="235"/>
      <c r="AF752" s="236"/>
    </row>
    <row r="753" spans="2:32" x14ac:dyDescent="0.25">
      <c r="B753" s="240">
        <v>6835.49</v>
      </c>
      <c r="C753" s="188">
        <v>27</v>
      </c>
      <c r="D753" s="188">
        <v>2800</v>
      </c>
      <c r="E753" s="241">
        <v>284.42433673476501</v>
      </c>
      <c r="F753" s="188">
        <v>48</v>
      </c>
      <c r="G753" s="188" t="s">
        <v>369</v>
      </c>
      <c r="H753" s="242">
        <v>5937.8802483375939</v>
      </c>
      <c r="J753" s="235"/>
      <c r="K753" s="188">
        <f t="shared" si="44"/>
        <v>472.53340393769605</v>
      </c>
      <c r="L753" s="188">
        <f t="shared" si="45"/>
        <v>729</v>
      </c>
      <c r="M753" s="188">
        <f t="shared" si="46"/>
        <v>75.599999999999994</v>
      </c>
      <c r="N753" s="241">
        <f t="shared" si="47"/>
        <v>5937.8802483375939</v>
      </c>
      <c r="AA753" s="235"/>
      <c r="AF753" s="236"/>
    </row>
    <row r="754" spans="2:32" x14ac:dyDescent="0.25">
      <c r="B754" s="240">
        <v>4465.3599999999997</v>
      </c>
      <c r="C754" s="188">
        <v>29</v>
      </c>
      <c r="D754" s="188">
        <v>1050</v>
      </c>
      <c r="E754" s="241">
        <v>67.487778092444898</v>
      </c>
      <c r="F754" s="188">
        <v>41</v>
      </c>
      <c r="G754" s="188" t="s">
        <v>369</v>
      </c>
      <c r="H754" s="242">
        <v>3401.4846915359985</v>
      </c>
      <c r="J754" s="235"/>
      <c r="K754" s="188">
        <f t="shared" si="44"/>
        <v>637.89327811370561</v>
      </c>
      <c r="L754" s="188">
        <f t="shared" si="45"/>
        <v>841</v>
      </c>
      <c r="M754" s="188">
        <f t="shared" si="46"/>
        <v>30.45</v>
      </c>
      <c r="N754" s="241">
        <f t="shared" si="47"/>
        <v>3401.4846915359985</v>
      </c>
      <c r="AA754" s="235"/>
      <c r="AF754" s="236"/>
    </row>
    <row r="755" spans="2:32" x14ac:dyDescent="0.25">
      <c r="B755" s="240">
        <v>10414.4</v>
      </c>
      <c r="C755" s="188">
        <v>30</v>
      </c>
      <c r="D755" s="188">
        <v>2800</v>
      </c>
      <c r="E755" s="241">
        <v>211.50809804364295</v>
      </c>
      <c r="F755" s="188">
        <v>45</v>
      </c>
      <c r="G755" s="188" t="s">
        <v>369</v>
      </c>
      <c r="H755" s="242">
        <v>9387.2513958659583</v>
      </c>
      <c r="J755" s="235"/>
      <c r="K755" s="188">
        <f t="shared" si="44"/>
        <v>595.72187148125624</v>
      </c>
      <c r="L755" s="188">
        <f t="shared" si="45"/>
        <v>900</v>
      </c>
      <c r="M755" s="188">
        <f t="shared" si="46"/>
        <v>84</v>
      </c>
      <c r="N755" s="241">
        <f t="shared" si="47"/>
        <v>9387.2513958659583</v>
      </c>
      <c r="AA755" s="235"/>
      <c r="AF755" s="236"/>
    </row>
    <row r="756" spans="2:32" x14ac:dyDescent="0.25">
      <c r="B756" s="240">
        <v>3641.52</v>
      </c>
      <c r="C756" s="188">
        <v>25</v>
      </c>
      <c r="D756" s="188">
        <v>1050</v>
      </c>
      <c r="E756" s="241">
        <v>64.291113233361159</v>
      </c>
      <c r="F756" s="188">
        <v>50</v>
      </c>
      <c r="G756" s="188" t="s">
        <v>369</v>
      </c>
      <c r="H756" s="242">
        <v>2424.4937999116992</v>
      </c>
      <c r="J756" s="235"/>
      <c r="K756" s="188">
        <f t="shared" si="44"/>
        <v>816.59808579511957</v>
      </c>
      <c r="L756" s="188">
        <f t="shared" si="45"/>
        <v>625</v>
      </c>
      <c r="M756" s="188">
        <f t="shared" si="46"/>
        <v>26.25</v>
      </c>
      <c r="N756" s="241">
        <f t="shared" si="47"/>
        <v>2424.4937999116992</v>
      </c>
      <c r="AA756" s="235"/>
      <c r="AF756" s="236"/>
    </row>
    <row r="757" spans="2:32" x14ac:dyDescent="0.25">
      <c r="B757" s="240">
        <v>6912.85</v>
      </c>
      <c r="C757" s="188">
        <v>33</v>
      </c>
      <c r="D757" s="188">
        <v>1050</v>
      </c>
      <c r="E757" s="241">
        <v>79.315171298174988</v>
      </c>
      <c r="F757" s="188">
        <v>42</v>
      </c>
      <c r="G757" s="188" t="s">
        <v>369</v>
      </c>
      <c r="H757" s="242">
        <v>5887.8370915923924</v>
      </c>
      <c r="J757" s="235"/>
      <c r="K757" s="188">
        <f t="shared" si="44"/>
        <v>556.00964201680699</v>
      </c>
      <c r="L757" s="188">
        <f t="shared" si="45"/>
        <v>1089</v>
      </c>
      <c r="M757" s="188">
        <f t="shared" si="46"/>
        <v>34.65</v>
      </c>
      <c r="N757" s="241">
        <f t="shared" si="47"/>
        <v>5887.8370915923924</v>
      </c>
      <c r="AA757" s="235"/>
      <c r="AF757" s="236"/>
    </row>
    <row r="758" spans="2:32" x14ac:dyDescent="0.25">
      <c r="B758" s="240">
        <v>15080.98</v>
      </c>
      <c r="C758" s="188">
        <v>28</v>
      </c>
      <c r="D758" s="188">
        <v>2800</v>
      </c>
      <c r="E758" s="241">
        <v>352.15659997558896</v>
      </c>
      <c r="F758" s="188">
        <v>42</v>
      </c>
      <c r="G758" s="188" t="s">
        <v>373</v>
      </c>
      <c r="H758" s="242">
        <v>14574.496830522123</v>
      </c>
      <c r="J758" s="235"/>
      <c r="K758" s="188">
        <f t="shared" si="44"/>
        <v>333.94234271955111</v>
      </c>
      <c r="L758" s="188">
        <f t="shared" si="45"/>
        <v>0</v>
      </c>
      <c r="M758" s="188">
        <f t="shared" si="46"/>
        <v>78.400000000000006</v>
      </c>
      <c r="N758" s="241">
        <f t="shared" si="47"/>
        <v>14574.496830522123</v>
      </c>
      <c r="AA758" s="235"/>
      <c r="AF758" s="236"/>
    </row>
    <row r="759" spans="2:32" x14ac:dyDescent="0.25">
      <c r="B759" s="240">
        <v>24166.66</v>
      </c>
      <c r="C759" s="188">
        <v>37</v>
      </c>
      <c r="D759" s="188">
        <v>4550</v>
      </c>
      <c r="E759" s="241">
        <v>438.66367818625804</v>
      </c>
      <c r="F759" s="188">
        <v>34</v>
      </c>
      <c r="G759" s="188" t="s">
        <v>373</v>
      </c>
      <c r="H759" s="242">
        <v>23607.837746074216</v>
      </c>
      <c r="J759" s="235"/>
      <c r="K759" s="188">
        <f t="shared" si="44"/>
        <v>352.66197702904839</v>
      </c>
      <c r="L759" s="188">
        <f t="shared" si="45"/>
        <v>0</v>
      </c>
      <c r="M759" s="188">
        <f t="shared" si="46"/>
        <v>168.35</v>
      </c>
      <c r="N759" s="241">
        <f t="shared" si="47"/>
        <v>23607.837746074216</v>
      </c>
      <c r="AA759" s="235"/>
      <c r="AF759" s="236"/>
    </row>
    <row r="760" spans="2:32" x14ac:dyDescent="0.25">
      <c r="B760" s="240">
        <v>8211.08</v>
      </c>
      <c r="C760" s="188">
        <v>28</v>
      </c>
      <c r="D760" s="188">
        <v>2800</v>
      </c>
      <c r="E760" s="241">
        <v>184.70351415651069</v>
      </c>
      <c r="F760" s="188">
        <v>47</v>
      </c>
      <c r="G760" s="188" t="s">
        <v>369</v>
      </c>
      <c r="H760" s="242">
        <v>7080.2116589083435</v>
      </c>
      <c r="J760" s="235"/>
      <c r="K760" s="188">
        <f t="shared" si="44"/>
        <v>712.49321162610465</v>
      </c>
      <c r="L760" s="188">
        <f t="shared" si="45"/>
        <v>784</v>
      </c>
      <c r="M760" s="188">
        <f t="shared" si="46"/>
        <v>78.400000000000006</v>
      </c>
      <c r="N760" s="241">
        <f t="shared" si="47"/>
        <v>7080.2116589083435</v>
      </c>
      <c r="AA760" s="235"/>
      <c r="AF760" s="236"/>
    </row>
    <row r="761" spans="2:32" x14ac:dyDescent="0.25">
      <c r="B761" s="240">
        <v>2914.69</v>
      </c>
      <c r="C761" s="188">
        <v>30</v>
      </c>
      <c r="D761" s="188">
        <v>1050</v>
      </c>
      <c r="E761" s="241">
        <v>72.105300507740509</v>
      </c>
      <c r="F761" s="188">
        <v>30</v>
      </c>
      <c r="G761" s="188" t="s">
        <v>373</v>
      </c>
      <c r="H761" s="242">
        <v>2349.6193658554798</v>
      </c>
      <c r="J761" s="235"/>
      <c r="K761" s="188">
        <f t="shared" si="44"/>
        <v>436.86108757869295</v>
      </c>
      <c r="L761" s="188">
        <f t="shared" si="45"/>
        <v>0</v>
      </c>
      <c r="M761" s="188">
        <f t="shared" si="46"/>
        <v>31.5</v>
      </c>
      <c r="N761" s="241">
        <f t="shared" si="47"/>
        <v>2349.6193658554798</v>
      </c>
      <c r="AA761" s="235"/>
      <c r="AF761" s="236"/>
    </row>
    <row r="762" spans="2:32" x14ac:dyDescent="0.25">
      <c r="B762" s="240">
        <v>29653.41</v>
      </c>
      <c r="C762" s="188">
        <v>33</v>
      </c>
      <c r="D762" s="188">
        <v>4550</v>
      </c>
      <c r="E762" s="241">
        <v>343.69907562542494</v>
      </c>
      <c r="F762" s="188">
        <v>42</v>
      </c>
      <c r="G762" s="188" t="s">
        <v>369</v>
      </c>
      <c r="H762" s="242">
        <v>28582.632441671969</v>
      </c>
      <c r="J762" s="235"/>
      <c r="K762" s="188">
        <f t="shared" si="44"/>
        <v>556.00964201680699</v>
      </c>
      <c r="L762" s="188">
        <f t="shared" si="45"/>
        <v>1089</v>
      </c>
      <c r="M762" s="188">
        <f t="shared" si="46"/>
        <v>150.15</v>
      </c>
      <c r="N762" s="241">
        <f t="shared" si="47"/>
        <v>28582.632441671969</v>
      </c>
      <c r="AA762" s="235"/>
      <c r="AF762" s="236"/>
    </row>
    <row r="763" spans="2:32" x14ac:dyDescent="0.25">
      <c r="B763" s="240">
        <v>9293.83</v>
      </c>
      <c r="C763" s="188">
        <v>33</v>
      </c>
      <c r="D763" s="188">
        <v>2100</v>
      </c>
      <c r="E763" s="241">
        <v>160.54906065011218</v>
      </c>
      <c r="F763" s="188">
        <v>47</v>
      </c>
      <c r="G763" s="188" t="s">
        <v>369</v>
      </c>
      <c r="H763" s="242">
        <v>8130.1700377557345</v>
      </c>
      <c r="J763" s="235"/>
      <c r="K763" s="188">
        <f t="shared" si="44"/>
        <v>614.76535334640732</v>
      </c>
      <c r="L763" s="188">
        <f t="shared" si="45"/>
        <v>1089</v>
      </c>
      <c r="M763" s="188">
        <f t="shared" si="46"/>
        <v>69.3</v>
      </c>
      <c r="N763" s="241">
        <f t="shared" si="47"/>
        <v>8130.1700377557345</v>
      </c>
      <c r="AA763" s="235"/>
      <c r="AF763" s="236"/>
    </row>
    <row r="764" spans="2:32" x14ac:dyDescent="0.25">
      <c r="B764" s="240">
        <v>9752.39</v>
      </c>
      <c r="C764" s="188">
        <v>34</v>
      </c>
      <c r="D764" s="188">
        <v>2800</v>
      </c>
      <c r="E764" s="241">
        <v>224.484068770498</v>
      </c>
      <c r="F764" s="188">
        <v>26</v>
      </c>
      <c r="G764" s="188" t="s">
        <v>369</v>
      </c>
      <c r="H764" s="242">
        <v>8894.1514641255289</v>
      </c>
      <c r="J764" s="235"/>
      <c r="K764" s="188">
        <f t="shared" si="44"/>
        <v>324.29918255993175</v>
      </c>
      <c r="L764" s="188">
        <f t="shared" si="45"/>
        <v>1156</v>
      </c>
      <c r="M764" s="188">
        <f t="shared" si="46"/>
        <v>95.2</v>
      </c>
      <c r="N764" s="241">
        <f t="shared" si="47"/>
        <v>8894.1514641255289</v>
      </c>
      <c r="AA764" s="235"/>
      <c r="AF764" s="236"/>
    </row>
    <row r="765" spans="2:32" x14ac:dyDescent="0.25">
      <c r="B765" s="240">
        <v>15101.19</v>
      </c>
      <c r="C765" s="188">
        <v>29</v>
      </c>
      <c r="D765" s="188">
        <v>2800</v>
      </c>
      <c r="E765" s="241">
        <v>326.7741768241645</v>
      </c>
      <c r="F765" s="188">
        <v>46</v>
      </c>
      <c r="G765" s="188" t="s">
        <v>373</v>
      </c>
      <c r="H765" s="242">
        <v>14522.931278399898</v>
      </c>
      <c r="J765" s="235"/>
      <c r="K765" s="188">
        <f t="shared" si="44"/>
        <v>394.15599253213514</v>
      </c>
      <c r="L765" s="188">
        <f t="shared" si="45"/>
        <v>0</v>
      </c>
      <c r="M765" s="188">
        <f t="shared" si="46"/>
        <v>81.2</v>
      </c>
      <c r="N765" s="241">
        <f t="shared" si="47"/>
        <v>14522.931278399898</v>
      </c>
      <c r="AA765" s="235"/>
      <c r="AF765" s="236"/>
    </row>
    <row r="766" spans="2:32" x14ac:dyDescent="0.25">
      <c r="B766" s="240">
        <v>13587.81</v>
      </c>
      <c r="C766" s="188">
        <v>34</v>
      </c>
      <c r="D766" s="188">
        <v>2800</v>
      </c>
      <c r="E766" s="241">
        <v>246.9314070571524</v>
      </c>
      <c r="F766" s="188">
        <v>41</v>
      </c>
      <c r="G766" s="188" t="s">
        <v>369</v>
      </c>
      <c r="H766" s="242">
        <v>12619.796204926197</v>
      </c>
      <c r="J766" s="235"/>
      <c r="K766" s="188">
        <f t="shared" si="44"/>
        <v>464.90643441492028</v>
      </c>
      <c r="L766" s="188">
        <f t="shared" si="45"/>
        <v>1156</v>
      </c>
      <c r="M766" s="188">
        <f t="shared" si="46"/>
        <v>95.2</v>
      </c>
      <c r="N766" s="241">
        <f t="shared" si="47"/>
        <v>12619.796204926197</v>
      </c>
      <c r="AA766" s="235"/>
      <c r="AF766" s="236"/>
    </row>
    <row r="767" spans="2:32" x14ac:dyDescent="0.25">
      <c r="B767" s="240">
        <v>11738.16</v>
      </c>
      <c r="C767" s="188">
        <v>28</v>
      </c>
      <c r="D767" s="188">
        <v>2800</v>
      </c>
      <c r="E767" s="241">
        <v>178.07313159704623</v>
      </c>
      <c r="F767" s="188">
        <v>47</v>
      </c>
      <c r="G767" s="188" t="s">
        <v>369</v>
      </c>
      <c r="H767" s="242">
        <v>10542.686370370226</v>
      </c>
      <c r="J767" s="235"/>
      <c r="K767" s="188">
        <f t="shared" si="44"/>
        <v>739.02221418665113</v>
      </c>
      <c r="L767" s="188">
        <f t="shared" si="45"/>
        <v>784</v>
      </c>
      <c r="M767" s="188">
        <f t="shared" si="46"/>
        <v>78.400000000000006</v>
      </c>
      <c r="N767" s="241">
        <f t="shared" si="47"/>
        <v>10542.686370370226</v>
      </c>
      <c r="AA767" s="235"/>
      <c r="AF767" s="236"/>
    </row>
    <row r="768" spans="2:32" x14ac:dyDescent="0.25">
      <c r="B768" s="240">
        <v>17618.18</v>
      </c>
      <c r="C768" s="188">
        <v>30</v>
      </c>
      <c r="D768" s="188">
        <v>2800</v>
      </c>
      <c r="E768" s="241">
        <v>367.78377892349607</v>
      </c>
      <c r="F768" s="188">
        <v>45</v>
      </c>
      <c r="G768" s="188" t="s">
        <v>369</v>
      </c>
      <c r="H768" s="242">
        <v>16876.659498505334</v>
      </c>
      <c r="J768" s="235"/>
      <c r="K768" s="188">
        <f t="shared" si="44"/>
        <v>342.59259711997709</v>
      </c>
      <c r="L768" s="188">
        <f t="shared" si="45"/>
        <v>900</v>
      </c>
      <c r="M768" s="188">
        <f t="shared" si="46"/>
        <v>84</v>
      </c>
      <c r="N768" s="241">
        <f t="shared" si="47"/>
        <v>16876.659498505334</v>
      </c>
      <c r="AA768" s="235"/>
      <c r="AF768" s="236"/>
    </row>
    <row r="769" spans="2:32" x14ac:dyDescent="0.25">
      <c r="B769" s="240">
        <v>9070.58</v>
      </c>
      <c r="C769" s="188">
        <v>40</v>
      </c>
      <c r="D769" s="188">
        <v>1050</v>
      </c>
      <c r="E769" s="241">
        <v>139.48163567721519</v>
      </c>
      <c r="F769" s="188">
        <v>45</v>
      </c>
      <c r="G769" s="188" t="s">
        <v>369</v>
      </c>
      <c r="H769" s="242">
        <v>8115.8695285044796</v>
      </c>
      <c r="J769" s="235"/>
      <c r="K769" s="188">
        <f t="shared" si="44"/>
        <v>338.7542723498363</v>
      </c>
      <c r="L769" s="188">
        <f t="shared" si="45"/>
        <v>1600</v>
      </c>
      <c r="M769" s="188">
        <f t="shared" si="46"/>
        <v>42</v>
      </c>
      <c r="N769" s="241">
        <f t="shared" si="47"/>
        <v>8115.8695285044796</v>
      </c>
      <c r="AA769" s="235"/>
      <c r="AF769" s="236"/>
    </row>
    <row r="770" spans="2:32" x14ac:dyDescent="0.25">
      <c r="B770" s="240">
        <v>12902.32</v>
      </c>
      <c r="C770" s="188">
        <v>38</v>
      </c>
      <c r="D770" s="188">
        <v>2800</v>
      </c>
      <c r="E770" s="241">
        <v>493.31584375342777</v>
      </c>
      <c r="F770" s="188">
        <v>42</v>
      </c>
      <c r="G770" s="188" t="s">
        <v>369</v>
      </c>
      <c r="H770" s="242">
        <v>12044.972064766353</v>
      </c>
      <c r="J770" s="235"/>
      <c r="K770" s="188">
        <f t="shared" si="44"/>
        <v>238.386829632781</v>
      </c>
      <c r="L770" s="188">
        <f t="shared" si="45"/>
        <v>1444</v>
      </c>
      <c r="M770" s="188">
        <f t="shared" si="46"/>
        <v>106.4</v>
      </c>
      <c r="N770" s="241">
        <f t="shared" si="47"/>
        <v>12044.972064766353</v>
      </c>
      <c r="AA770" s="235"/>
      <c r="AF770" s="236"/>
    </row>
    <row r="771" spans="2:32" x14ac:dyDescent="0.25">
      <c r="B771" s="240">
        <v>8153.5</v>
      </c>
      <c r="C771" s="188">
        <v>34</v>
      </c>
      <c r="D771" s="188">
        <v>1050</v>
      </c>
      <c r="E771" s="241">
        <v>81.659278599596277</v>
      </c>
      <c r="F771" s="188">
        <v>50</v>
      </c>
      <c r="G771" s="188" t="s">
        <v>369</v>
      </c>
      <c r="H771" s="242">
        <v>7005.5925666550283</v>
      </c>
      <c r="J771" s="235"/>
      <c r="K771" s="188">
        <f t="shared" si="44"/>
        <v>642.91530491501987</v>
      </c>
      <c r="L771" s="188">
        <f t="shared" si="45"/>
        <v>1156</v>
      </c>
      <c r="M771" s="188">
        <f t="shared" si="46"/>
        <v>35.700000000000003</v>
      </c>
      <c r="N771" s="241">
        <f t="shared" si="47"/>
        <v>7005.5925666550283</v>
      </c>
      <c r="AA771" s="235"/>
      <c r="AF771" s="236"/>
    </row>
    <row r="772" spans="2:32" x14ac:dyDescent="0.25">
      <c r="B772" s="240">
        <v>6808.34</v>
      </c>
      <c r="C772" s="188">
        <v>38</v>
      </c>
      <c r="D772" s="188">
        <v>1050</v>
      </c>
      <c r="E772" s="241">
        <v>98.067940062475103</v>
      </c>
      <c r="F772" s="188">
        <v>22</v>
      </c>
      <c r="G772" s="188" t="s">
        <v>369</v>
      </c>
      <c r="H772" s="242">
        <v>6030.6851257688159</v>
      </c>
      <c r="J772" s="235"/>
      <c r="K772" s="188">
        <f t="shared" si="44"/>
        <v>235.55098623754031</v>
      </c>
      <c r="L772" s="188">
        <f t="shared" si="45"/>
        <v>1444</v>
      </c>
      <c r="M772" s="188">
        <f t="shared" si="46"/>
        <v>39.9</v>
      </c>
      <c r="N772" s="241">
        <f t="shared" si="47"/>
        <v>6030.6851257688159</v>
      </c>
      <c r="AA772" s="235"/>
      <c r="AF772" s="236"/>
    </row>
    <row r="773" spans="2:32" x14ac:dyDescent="0.25">
      <c r="B773" s="240">
        <v>5078.66</v>
      </c>
      <c r="C773" s="188">
        <v>30</v>
      </c>
      <c r="D773" s="188">
        <v>1050</v>
      </c>
      <c r="E773" s="241">
        <v>68.198116736385131</v>
      </c>
      <c r="F773" s="188">
        <v>45</v>
      </c>
      <c r="G773" s="188" t="s">
        <v>369</v>
      </c>
      <c r="H773" s="242">
        <v>3885.390603031185</v>
      </c>
      <c r="J773" s="235"/>
      <c r="K773" s="188">
        <f t="shared" si="44"/>
        <v>692.83438108183316</v>
      </c>
      <c r="L773" s="188">
        <f t="shared" si="45"/>
        <v>900</v>
      </c>
      <c r="M773" s="188">
        <f t="shared" si="46"/>
        <v>31.5</v>
      </c>
      <c r="N773" s="241">
        <f t="shared" si="47"/>
        <v>3885.390603031185</v>
      </c>
      <c r="AA773" s="235"/>
      <c r="AF773" s="236"/>
    </row>
    <row r="774" spans="2:32" x14ac:dyDescent="0.25">
      <c r="B774" s="240">
        <v>6110.79</v>
      </c>
      <c r="C774" s="188">
        <v>29</v>
      </c>
      <c r="D774" s="188">
        <v>1750</v>
      </c>
      <c r="E774" s="241">
        <v>128.93670960889784</v>
      </c>
      <c r="F774" s="188">
        <v>46</v>
      </c>
      <c r="G774" s="188" t="s">
        <v>369</v>
      </c>
      <c r="H774" s="242">
        <v>4998.4854252688492</v>
      </c>
      <c r="J774" s="235"/>
      <c r="K774" s="188">
        <f t="shared" si="44"/>
        <v>624.33732211857796</v>
      </c>
      <c r="L774" s="188">
        <f t="shared" si="45"/>
        <v>841</v>
      </c>
      <c r="M774" s="188">
        <f t="shared" si="46"/>
        <v>50.75</v>
      </c>
      <c r="N774" s="241">
        <f t="shared" si="47"/>
        <v>4998.4854252688492</v>
      </c>
      <c r="AA774" s="235"/>
      <c r="AF774" s="236"/>
    </row>
    <row r="775" spans="2:32" x14ac:dyDescent="0.25">
      <c r="B775" s="240">
        <v>6363.49</v>
      </c>
      <c r="C775" s="188">
        <v>24</v>
      </c>
      <c r="D775" s="188">
        <v>2800</v>
      </c>
      <c r="E775" s="241">
        <v>184.41902995805162</v>
      </c>
      <c r="F775" s="188">
        <v>26</v>
      </c>
      <c r="G775" s="188" t="s">
        <v>373</v>
      </c>
      <c r="H775" s="242">
        <v>5798.2115791397637</v>
      </c>
      <c r="J775" s="235"/>
      <c r="K775" s="188">
        <f t="shared" si="44"/>
        <v>394.75318797934926</v>
      </c>
      <c r="L775" s="188">
        <f t="shared" si="45"/>
        <v>0</v>
      </c>
      <c r="M775" s="188">
        <f t="shared" si="46"/>
        <v>67.2</v>
      </c>
      <c r="N775" s="241">
        <f t="shared" si="47"/>
        <v>5798.2115791397637</v>
      </c>
      <c r="AA775" s="235"/>
      <c r="AF775" s="236"/>
    </row>
    <row r="776" spans="2:32" x14ac:dyDescent="0.25">
      <c r="B776" s="240">
        <v>5910.47</v>
      </c>
      <c r="C776" s="188">
        <v>30</v>
      </c>
      <c r="D776" s="188">
        <v>1750</v>
      </c>
      <c r="E776" s="241">
        <v>120.17550084623419</v>
      </c>
      <c r="F776" s="188">
        <v>45</v>
      </c>
      <c r="G776" s="188" t="s">
        <v>369</v>
      </c>
      <c r="H776" s="242">
        <v>4780.7851151701598</v>
      </c>
      <c r="J776" s="235"/>
      <c r="K776" s="188">
        <f t="shared" si="44"/>
        <v>655.29163136803936</v>
      </c>
      <c r="L776" s="188">
        <f t="shared" si="45"/>
        <v>900</v>
      </c>
      <c r="M776" s="188">
        <f t="shared" si="46"/>
        <v>52.5</v>
      </c>
      <c r="N776" s="241">
        <f t="shared" si="47"/>
        <v>4780.7851151701598</v>
      </c>
      <c r="AA776" s="235"/>
      <c r="AF776" s="236"/>
    </row>
    <row r="777" spans="2:32" x14ac:dyDescent="0.25">
      <c r="B777" s="240">
        <v>6723.37</v>
      </c>
      <c r="C777" s="188">
        <v>33</v>
      </c>
      <c r="D777" s="188">
        <v>2800</v>
      </c>
      <c r="E777" s="241">
        <v>235.47098474072317</v>
      </c>
      <c r="F777" s="188">
        <v>17</v>
      </c>
      <c r="G777" s="188" t="s">
        <v>369</v>
      </c>
      <c r="H777" s="242">
        <v>6059.517939475847</v>
      </c>
      <c r="J777" s="235"/>
      <c r="K777" s="188">
        <f t="shared" si="44"/>
        <v>202.14804831437004</v>
      </c>
      <c r="L777" s="188">
        <f t="shared" si="45"/>
        <v>1089</v>
      </c>
      <c r="M777" s="188">
        <f t="shared" si="46"/>
        <v>92.4</v>
      </c>
      <c r="N777" s="241">
        <f t="shared" si="47"/>
        <v>6059.517939475847</v>
      </c>
      <c r="AA777" s="235"/>
      <c r="AF777" s="236"/>
    </row>
    <row r="778" spans="2:32" x14ac:dyDescent="0.25">
      <c r="B778" s="240">
        <v>14427.08</v>
      </c>
      <c r="C778" s="188">
        <v>42</v>
      </c>
      <c r="D778" s="188">
        <v>1050</v>
      </c>
      <c r="E778" s="241">
        <v>265.39582011292237</v>
      </c>
      <c r="F778" s="188">
        <v>33</v>
      </c>
      <c r="G778" s="188" t="s">
        <v>369</v>
      </c>
      <c r="H778" s="242">
        <v>13663.572743894001</v>
      </c>
      <c r="J778" s="235"/>
      <c r="K778" s="188">
        <f t="shared" si="44"/>
        <v>130.55970506715926</v>
      </c>
      <c r="L778" s="188">
        <f t="shared" si="45"/>
        <v>1764</v>
      </c>
      <c r="M778" s="188">
        <f t="shared" si="46"/>
        <v>44.1</v>
      </c>
      <c r="N778" s="241">
        <f t="shared" si="47"/>
        <v>13663.572743894001</v>
      </c>
      <c r="AA778" s="235"/>
      <c r="AF778" s="236"/>
    </row>
    <row r="779" spans="2:32" x14ac:dyDescent="0.25">
      <c r="B779" s="240">
        <v>5008.2299999999996</v>
      </c>
      <c r="C779" s="188">
        <v>30</v>
      </c>
      <c r="D779" s="188">
        <v>1050</v>
      </c>
      <c r="E779" s="241">
        <v>68.198116736385131</v>
      </c>
      <c r="F779" s="188">
        <v>45</v>
      </c>
      <c r="G779" s="188" t="s">
        <v>369</v>
      </c>
      <c r="H779" s="242">
        <v>3885.390603031185</v>
      </c>
      <c r="J779" s="235"/>
      <c r="K779" s="188">
        <f t="shared" si="44"/>
        <v>692.83438108183316</v>
      </c>
      <c r="L779" s="188">
        <f t="shared" si="45"/>
        <v>900</v>
      </c>
      <c r="M779" s="188">
        <f t="shared" si="46"/>
        <v>31.5</v>
      </c>
      <c r="N779" s="241">
        <f t="shared" si="47"/>
        <v>3885.390603031185</v>
      </c>
      <c r="AA779" s="235"/>
      <c r="AF779" s="236"/>
    </row>
    <row r="780" spans="2:32" x14ac:dyDescent="0.25">
      <c r="B780" s="240">
        <v>9678.44</v>
      </c>
      <c r="C780" s="188">
        <v>44</v>
      </c>
      <c r="D780" s="188">
        <v>1050</v>
      </c>
      <c r="E780" s="241">
        <v>184.33741278870082</v>
      </c>
      <c r="F780" s="188">
        <v>31</v>
      </c>
      <c r="G780" s="188" t="s">
        <v>369</v>
      </c>
      <c r="H780" s="242">
        <v>8849.0427415885279</v>
      </c>
      <c r="J780" s="235"/>
      <c r="K780" s="188">
        <f t="shared" si="44"/>
        <v>176.57837064964596</v>
      </c>
      <c r="L780" s="188">
        <f t="shared" si="45"/>
        <v>1936</v>
      </c>
      <c r="M780" s="188">
        <f t="shared" si="46"/>
        <v>46.2</v>
      </c>
      <c r="N780" s="241">
        <f t="shared" si="47"/>
        <v>8849.0427415885279</v>
      </c>
      <c r="AA780" s="235"/>
      <c r="AF780" s="236"/>
    </row>
    <row r="781" spans="2:32" x14ac:dyDescent="0.25">
      <c r="B781" s="240">
        <v>16297.4</v>
      </c>
      <c r="C781" s="188">
        <v>53</v>
      </c>
      <c r="D781" s="188">
        <v>1050</v>
      </c>
      <c r="E781" s="241">
        <v>468.76653509484703</v>
      </c>
      <c r="F781" s="188">
        <v>22</v>
      </c>
      <c r="G781" s="188" t="s">
        <v>369</v>
      </c>
      <c r="H781" s="242">
        <v>15327.963488914118</v>
      </c>
      <c r="J781" s="235"/>
      <c r="K781" s="188">
        <f t="shared" si="44"/>
        <v>49.278261715773084</v>
      </c>
      <c r="L781" s="188">
        <f t="shared" si="45"/>
        <v>2809</v>
      </c>
      <c r="M781" s="188">
        <f t="shared" si="46"/>
        <v>55.65</v>
      </c>
      <c r="N781" s="241">
        <f t="shared" si="47"/>
        <v>15327.963488914118</v>
      </c>
      <c r="AA781" s="235"/>
      <c r="AF781" s="236"/>
    </row>
    <row r="782" spans="2:32" x14ac:dyDescent="0.25">
      <c r="B782" s="240">
        <v>3983.5</v>
      </c>
      <c r="C782" s="188">
        <v>31</v>
      </c>
      <c r="D782" s="188">
        <v>1050</v>
      </c>
      <c r="E782" s="241">
        <v>81.659738837604152</v>
      </c>
      <c r="F782" s="188">
        <v>39</v>
      </c>
      <c r="G782" s="188" t="s">
        <v>369</v>
      </c>
      <c r="H782" s="242">
        <v>3039.9631447002803</v>
      </c>
      <c r="J782" s="235"/>
      <c r="K782" s="188">
        <f t="shared" si="44"/>
        <v>501.47111150375861</v>
      </c>
      <c r="L782" s="188">
        <f t="shared" si="45"/>
        <v>961</v>
      </c>
      <c r="M782" s="188">
        <f t="shared" si="46"/>
        <v>32.549999999999997</v>
      </c>
      <c r="N782" s="241">
        <f t="shared" si="47"/>
        <v>3039.9631447002803</v>
      </c>
      <c r="AA782" s="235"/>
      <c r="AF782" s="236"/>
    </row>
    <row r="783" spans="2:32" x14ac:dyDescent="0.25">
      <c r="B783" s="240">
        <v>6845.38</v>
      </c>
      <c r="C783" s="188">
        <v>35</v>
      </c>
      <c r="D783" s="188">
        <v>2800</v>
      </c>
      <c r="E783" s="241">
        <v>338.84209171802479</v>
      </c>
      <c r="F783" s="188">
        <v>16</v>
      </c>
      <c r="G783" s="188" t="s">
        <v>373</v>
      </c>
      <c r="H783" s="242">
        <v>6584.2036149361838</v>
      </c>
      <c r="J783" s="235"/>
      <c r="K783" s="188">
        <f t="shared" si="44"/>
        <v>132.21497887954649</v>
      </c>
      <c r="L783" s="188">
        <f t="shared" si="45"/>
        <v>0</v>
      </c>
      <c r="M783" s="188">
        <f t="shared" si="46"/>
        <v>98</v>
      </c>
      <c r="N783" s="241">
        <f t="shared" si="47"/>
        <v>6584.2036149361838</v>
      </c>
      <c r="AA783" s="235"/>
      <c r="AF783" s="236"/>
    </row>
    <row r="784" spans="2:32" x14ac:dyDescent="0.25">
      <c r="B784" s="240">
        <v>5436.93</v>
      </c>
      <c r="C784" s="188">
        <v>29</v>
      </c>
      <c r="D784" s="188">
        <v>1050</v>
      </c>
      <c r="E784" s="241">
        <v>74.23628735057757</v>
      </c>
      <c r="F784" s="188">
        <v>50</v>
      </c>
      <c r="G784" s="188" t="s">
        <v>369</v>
      </c>
      <c r="H784" s="242">
        <v>4258.2091103875318</v>
      </c>
      <c r="J784" s="235"/>
      <c r="K784" s="188">
        <f t="shared" si="44"/>
        <v>707.20131452790849</v>
      </c>
      <c r="L784" s="188">
        <f t="shared" si="45"/>
        <v>841</v>
      </c>
      <c r="M784" s="188">
        <f t="shared" si="46"/>
        <v>30.45</v>
      </c>
      <c r="N784" s="241">
        <f t="shared" si="47"/>
        <v>4258.2091103875318</v>
      </c>
      <c r="AA784" s="235"/>
      <c r="AF784" s="236"/>
    </row>
    <row r="785" spans="2:32" x14ac:dyDescent="0.25">
      <c r="B785" s="240">
        <v>7502.77</v>
      </c>
      <c r="C785" s="188">
        <v>34</v>
      </c>
      <c r="D785" s="188">
        <v>1050</v>
      </c>
      <c r="E785" s="241">
        <v>74.236029071256468</v>
      </c>
      <c r="F785" s="188">
        <v>50</v>
      </c>
      <c r="G785" s="188" t="s">
        <v>369</v>
      </c>
      <c r="H785" s="242">
        <v>6223.0110033072851</v>
      </c>
      <c r="J785" s="235"/>
      <c r="K785" s="188">
        <f t="shared" si="44"/>
        <v>707.20377499727465</v>
      </c>
      <c r="L785" s="188">
        <f t="shared" si="45"/>
        <v>1156</v>
      </c>
      <c r="M785" s="188">
        <f t="shared" si="46"/>
        <v>35.700000000000003</v>
      </c>
      <c r="N785" s="241">
        <f t="shared" si="47"/>
        <v>6223.0110033072851</v>
      </c>
      <c r="AA785" s="235"/>
      <c r="AF785" s="236"/>
    </row>
    <row r="786" spans="2:32" x14ac:dyDescent="0.25">
      <c r="B786" s="240">
        <v>4321.49</v>
      </c>
      <c r="C786" s="188">
        <v>23</v>
      </c>
      <c r="D786" s="188">
        <v>1950.4275</v>
      </c>
      <c r="E786" s="241">
        <v>121.40344824775538</v>
      </c>
      <c r="F786" s="188">
        <v>50</v>
      </c>
      <c r="G786" s="188" t="s">
        <v>369</v>
      </c>
      <c r="H786" s="242">
        <v>3148.1065277118851</v>
      </c>
      <c r="J786" s="235"/>
      <c r="K786" s="188">
        <f t="shared" si="44"/>
        <v>803.2834026343487</v>
      </c>
      <c r="L786" s="188">
        <f t="shared" si="45"/>
        <v>529</v>
      </c>
      <c r="M786" s="188">
        <f t="shared" si="46"/>
        <v>44.859832499999996</v>
      </c>
      <c r="N786" s="241">
        <f t="shared" si="47"/>
        <v>3148.1065277118851</v>
      </c>
      <c r="AA786" s="235"/>
      <c r="AF786" s="236"/>
    </row>
    <row r="787" spans="2:32" x14ac:dyDescent="0.25">
      <c r="B787" s="240">
        <v>8236.35</v>
      </c>
      <c r="C787" s="188">
        <v>32</v>
      </c>
      <c r="D787" s="188">
        <v>2800</v>
      </c>
      <c r="E787" s="241">
        <v>289.36471224173289</v>
      </c>
      <c r="F787" s="188">
        <v>28</v>
      </c>
      <c r="G787" s="188" t="s">
        <v>369</v>
      </c>
      <c r="H787" s="242">
        <v>7549.0115887994843</v>
      </c>
      <c r="J787" s="235"/>
      <c r="K787" s="188">
        <f t="shared" si="44"/>
        <v>270.93835800719643</v>
      </c>
      <c r="L787" s="188">
        <f t="shared" si="45"/>
        <v>1024</v>
      </c>
      <c r="M787" s="188">
        <f t="shared" si="46"/>
        <v>89.6</v>
      </c>
      <c r="N787" s="241">
        <f t="shared" si="47"/>
        <v>7549.0115887994843</v>
      </c>
      <c r="AA787" s="235"/>
      <c r="AF787" s="236"/>
    </row>
    <row r="788" spans="2:32" x14ac:dyDescent="0.25">
      <c r="B788" s="240">
        <v>3458.12</v>
      </c>
      <c r="C788" s="188">
        <v>33</v>
      </c>
      <c r="D788" s="188">
        <v>1050</v>
      </c>
      <c r="E788" s="241">
        <v>80.274530325056091</v>
      </c>
      <c r="F788" s="188">
        <v>27</v>
      </c>
      <c r="G788" s="188" t="s">
        <v>369</v>
      </c>
      <c r="H788" s="242">
        <v>2646.0665416047359</v>
      </c>
      <c r="J788" s="235"/>
      <c r="K788" s="188">
        <f t="shared" si="44"/>
        <v>353.16307532665957</v>
      </c>
      <c r="L788" s="188">
        <f t="shared" si="45"/>
        <v>1089</v>
      </c>
      <c r="M788" s="188">
        <f t="shared" si="46"/>
        <v>34.65</v>
      </c>
      <c r="N788" s="241">
        <f t="shared" si="47"/>
        <v>2646.0665416047359</v>
      </c>
      <c r="AA788" s="235"/>
      <c r="AF788" s="236"/>
    </row>
    <row r="789" spans="2:32" x14ac:dyDescent="0.25">
      <c r="B789" s="240">
        <v>14865.23</v>
      </c>
      <c r="C789" s="188">
        <v>42</v>
      </c>
      <c r="D789" s="188">
        <v>1050</v>
      </c>
      <c r="E789" s="241">
        <v>313.82537255196536</v>
      </c>
      <c r="F789" s="188">
        <v>33</v>
      </c>
      <c r="G789" s="188" t="s">
        <v>369</v>
      </c>
      <c r="H789" s="242">
        <v>14089.64806587774</v>
      </c>
      <c r="J789" s="235"/>
      <c r="K789" s="188">
        <f t="shared" si="44"/>
        <v>110.41172266675925</v>
      </c>
      <c r="L789" s="188">
        <f t="shared" si="45"/>
        <v>1764</v>
      </c>
      <c r="M789" s="188">
        <f t="shared" si="46"/>
        <v>44.1</v>
      </c>
      <c r="N789" s="241">
        <f t="shared" si="47"/>
        <v>14089.64806587774</v>
      </c>
      <c r="AA789" s="235"/>
      <c r="AF789" s="236"/>
    </row>
    <row r="790" spans="2:32" x14ac:dyDescent="0.25">
      <c r="B790" s="240">
        <v>7261.3</v>
      </c>
      <c r="C790" s="188">
        <v>25</v>
      </c>
      <c r="D790" s="188">
        <v>2800</v>
      </c>
      <c r="E790" s="241">
        <v>195.88002502751741</v>
      </c>
      <c r="F790" s="188">
        <v>45</v>
      </c>
      <c r="G790" s="188" t="s">
        <v>373</v>
      </c>
      <c r="H790" s="242">
        <v>6433.5644993226933</v>
      </c>
      <c r="J790" s="235"/>
      <c r="K790" s="188">
        <f t="shared" si="44"/>
        <v>643.25088779368593</v>
      </c>
      <c r="L790" s="188">
        <f t="shared" si="45"/>
        <v>0</v>
      </c>
      <c r="M790" s="188">
        <f t="shared" si="46"/>
        <v>70</v>
      </c>
      <c r="N790" s="241">
        <f t="shared" si="47"/>
        <v>6433.5644993226933</v>
      </c>
      <c r="AA790" s="235"/>
      <c r="AF790" s="236"/>
    </row>
    <row r="791" spans="2:32" x14ac:dyDescent="0.25">
      <c r="B791" s="240">
        <v>8172.79</v>
      </c>
      <c r="C791" s="188">
        <v>35</v>
      </c>
      <c r="D791" s="188">
        <v>1050</v>
      </c>
      <c r="E791" s="241">
        <v>154.85997868581006</v>
      </c>
      <c r="F791" s="188">
        <v>35</v>
      </c>
      <c r="G791" s="188" t="s">
        <v>369</v>
      </c>
      <c r="H791" s="242">
        <v>7429.3832330082059</v>
      </c>
      <c r="J791" s="235"/>
      <c r="K791" s="188">
        <f t="shared" si="44"/>
        <v>237.31115238341067</v>
      </c>
      <c r="L791" s="188">
        <f t="shared" si="45"/>
        <v>1225</v>
      </c>
      <c r="M791" s="188">
        <f t="shared" si="46"/>
        <v>36.75</v>
      </c>
      <c r="N791" s="241">
        <f t="shared" si="47"/>
        <v>7429.3832330082059</v>
      </c>
      <c r="AA791" s="235"/>
      <c r="AF791" s="236"/>
    </row>
    <row r="792" spans="2:32" x14ac:dyDescent="0.25">
      <c r="B792" s="240">
        <v>4463.6400000000003</v>
      </c>
      <c r="C792" s="188">
        <v>29</v>
      </c>
      <c r="D792" s="188">
        <v>525</v>
      </c>
      <c r="E792" s="241">
        <v>62.086868939822978</v>
      </c>
      <c r="F792" s="188">
        <v>50</v>
      </c>
      <c r="G792" s="188" t="s">
        <v>369</v>
      </c>
      <c r="H792" s="242">
        <v>3656.6566424245216</v>
      </c>
      <c r="J792" s="235"/>
      <c r="K792" s="188">
        <f t="shared" si="44"/>
        <v>422.79471405527835</v>
      </c>
      <c r="L792" s="188">
        <f t="shared" si="45"/>
        <v>841</v>
      </c>
      <c r="M792" s="188">
        <f t="shared" si="46"/>
        <v>15.225</v>
      </c>
      <c r="N792" s="241">
        <f t="shared" si="47"/>
        <v>3656.6566424245216</v>
      </c>
      <c r="AA792" s="235"/>
      <c r="AF792" s="236"/>
    </row>
    <row r="793" spans="2:32" x14ac:dyDescent="0.25">
      <c r="B793" s="240">
        <v>5495.74</v>
      </c>
      <c r="C793" s="188">
        <v>35</v>
      </c>
      <c r="D793" s="188">
        <v>1438.5041999999999</v>
      </c>
      <c r="E793" s="241">
        <v>217.83128601429797</v>
      </c>
      <c r="F793" s="188">
        <v>30</v>
      </c>
      <c r="G793" s="188" t="s">
        <v>369</v>
      </c>
      <c r="H793" s="242">
        <v>4781.3818368747898</v>
      </c>
      <c r="J793" s="235"/>
      <c r="K793" s="188">
        <f t="shared" ref="K793:K856" si="48">D793*F793/E793</f>
        <v>198.11261637213761</v>
      </c>
      <c r="L793" s="188">
        <f t="shared" ref="L793:L856" si="49">IF(G793="F",0,C793^2)</f>
        <v>1225</v>
      </c>
      <c r="M793" s="188">
        <f t="shared" ref="M793:M856" si="50">C793*D793/1000</f>
        <v>50.347646999999995</v>
      </c>
      <c r="N793" s="241">
        <f t="shared" ref="N793:N856" si="51">H793</f>
        <v>4781.3818368747898</v>
      </c>
      <c r="AA793" s="235"/>
      <c r="AF793" s="236"/>
    </row>
    <row r="794" spans="2:32" x14ac:dyDescent="0.25">
      <c r="B794" s="240">
        <v>3899.01</v>
      </c>
      <c r="C794" s="188">
        <v>27</v>
      </c>
      <c r="D794" s="188">
        <v>1050</v>
      </c>
      <c r="E794" s="241">
        <v>66.06706052261903</v>
      </c>
      <c r="F794" s="188">
        <v>43</v>
      </c>
      <c r="G794" s="188" t="s">
        <v>373</v>
      </c>
      <c r="H794" s="242">
        <v>2992.5429426742276</v>
      </c>
      <c r="J794" s="235"/>
      <c r="K794" s="188">
        <f t="shared" si="48"/>
        <v>683.3965313855947</v>
      </c>
      <c r="L794" s="188">
        <f t="shared" si="49"/>
        <v>0</v>
      </c>
      <c r="M794" s="188">
        <f t="shared" si="50"/>
        <v>28.35</v>
      </c>
      <c r="N794" s="241">
        <f t="shared" si="51"/>
        <v>2992.5429426742276</v>
      </c>
      <c r="AA794" s="235"/>
      <c r="AF794" s="236"/>
    </row>
    <row r="795" spans="2:32" x14ac:dyDescent="0.25">
      <c r="B795" s="240">
        <v>11117.51</v>
      </c>
      <c r="C795" s="188">
        <v>46</v>
      </c>
      <c r="D795" s="188">
        <v>1050</v>
      </c>
      <c r="E795" s="241">
        <v>228.37436592289066</v>
      </c>
      <c r="F795" s="188">
        <v>29</v>
      </c>
      <c r="G795" s="188" t="s">
        <v>369</v>
      </c>
      <c r="H795" s="242">
        <v>10218.547642214213</v>
      </c>
      <c r="J795" s="235"/>
      <c r="K795" s="188">
        <f t="shared" si="48"/>
        <v>133.33370353081253</v>
      </c>
      <c r="L795" s="188">
        <f t="shared" si="49"/>
        <v>2116</v>
      </c>
      <c r="M795" s="188">
        <f t="shared" si="50"/>
        <v>48.3</v>
      </c>
      <c r="N795" s="241">
        <f t="shared" si="51"/>
        <v>10218.547642214213</v>
      </c>
      <c r="AA795" s="235"/>
      <c r="AF795" s="236"/>
    </row>
    <row r="796" spans="2:32" x14ac:dyDescent="0.25">
      <c r="B796" s="240">
        <v>3170.18</v>
      </c>
      <c r="C796" s="188">
        <v>26</v>
      </c>
      <c r="D796" s="188">
        <v>1050</v>
      </c>
      <c r="E796" s="241">
        <v>65.356689171250224</v>
      </c>
      <c r="F796" s="188">
        <v>34</v>
      </c>
      <c r="G796" s="188" t="s">
        <v>373</v>
      </c>
      <c r="H796" s="242">
        <v>2406.572276128255</v>
      </c>
      <c r="J796" s="235"/>
      <c r="K796" s="188">
        <f t="shared" si="48"/>
        <v>546.233299952778</v>
      </c>
      <c r="L796" s="188">
        <f t="shared" si="49"/>
        <v>0</v>
      </c>
      <c r="M796" s="188">
        <f t="shared" si="50"/>
        <v>27.3</v>
      </c>
      <c r="N796" s="241">
        <f t="shared" si="51"/>
        <v>2406.572276128255</v>
      </c>
      <c r="AA796" s="235"/>
      <c r="AF796" s="236"/>
    </row>
    <row r="797" spans="2:32" x14ac:dyDescent="0.25">
      <c r="B797" s="240">
        <v>16809.169999999998</v>
      </c>
      <c r="C797" s="188">
        <v>31</v>
      </c>
      <c r="D797" s="188">
        <v>2800</v>
      </c>
      <c r="E797" s="241">
        <v>203.17255595958929</v>
      </c>
      <c r="F797" s="188">
        <v>50</v>
      </c>
      <c r="G797" s="188" t="s">
        <v>373</v>
      </c>
      <c r="H797" s="242">
        <v>15892.285188177562</v>
      </c>
      <c r="J797" s="235"/>
      <c r="K797" s="188">
        <f t="shared" si="48"/>
        <v>689.0694431576959</v>
      </c>
      <c r="L797" s="188">
        <f t="shared" si="49"/>
        <v>0</v>
      </c>
      <c r="M797" s="188">
        <f t="shared" si="50"/>
        <v>86.8</v>
      </c>
      <c r="N797" s="241">
        <f t="shared" si="51"/>
        <v>15892.285188177562</v>
      </c>
      <c r="AA797" s="235"/>
      <c r="AF797" s="236"/>
    </row>
    <row r="798" spans="2:32" x14ac:dyDescent="0.25">
      <c r="B798" s="240">
        <v>5802.66</v>
      </c>
      <c r="C798" s="188">
        <v>31</v>
      </c>
      <c r="D798" s="188">
        <v>1050</v>
      </c>
      <c r="E798" s="241">
        <v>69.263635583508943</v>
      </c>
      <c r="F798" s="188">
        <v>50</v>
      </c>
      <c r="G798" s="188" t="s">
        <v>369</v>
      </c>
      <c r="H798" s="242">
        <v>4566.1197500614553</v>
      </c>
      <c r="J798" s="235"/>
      <c r="K798" s="188">
        <f t="shared" si="48"/>
        <v>757.97349587147266</v>
      </c>
      <c r="L798" s="188">
        <f t="shared" si="49"/>
        <v>961</v>
      </c>
      <c r="M798" s="188">
        <f t="shared" si="50"/>
        <v>32.549999999999997</v>
      </c>
      <c r="N798" s="241">
        <f t="shared" si="51"/>
        <v>4566.1197500614553</v>
      </c>
      <c r="AA798" s="235"/>
      <c r="AF798" s="236"/>
    </row>
    <row r="799" spans="2:32" x14ac:dyDescent="0.25">
      <c r="B799" s="240">
        <v>9112.2800000000007</v>
      </c>
      <c r="C799" s="188">
        <v>29</v>
      </c>
      <c r="D799" s="188">
        <v>2800</v>
      </c>
      <c r="E799" s="241">
        <v>187.54498333058373</v>
      </c>
      <c r="F799" s="188">
        <v>50</v>
      </c>
      <c r="G799" s="188" t="s">
        <v>369</v>
      </c>
      <c r="H799" s="242">
        <v>7885.8554096322068</v>
      </c>
      <c r="J799" s="235"/>
      <c r="K799" s="188">
        <f t="shared" si="48"/>
        <v>746.48757601382147</v>
      </c>
      <c r="L799" s="188">
        <f t="shared" si="49"/>
        <v>841</v>
      </c>
      <c r="M799" s="188">
        <f t="shared" si="50"/>
        <v>81.2</v>
      </c>
      <c r="N799" s="241">
        <f t="shared" si="51"/>
        <v>7885.8554096322068</v>
      </c>
      <c r="AA799" s="235"/>
      <c r="AF799" s="236"/>
    </row>
    <row r="800" spans="2:32" x14ac:dyDescent="0.25">
      <c r="B800" s="240">
        <v>10515.97</v>
      </c>
      <c r="C800" s="188">
        <v>34</v>
      </c>
      <c r="D800" s="188">
        <v>2800</v>
      </c>
      <c r="E800" s="241">
        <v>246.9314070571524</v>
      </c>
      <c r="F800" s="188">
        <v>26</v>
      </c>
      <c r="G800" s="188" t="s">
        <v>369</v>
      </c>
      <c r="H800" s="242">
        <v>9712.8615686495777</v>
      </c>
      <c r="J800" s="235"/>
      <c r="K800" s="188">
        <f t="shared" si="48"/>
        <v>294.81871450702261</v>
      </c>
      <c r="L800" s="188">
        <f t="shared" si="49"/>
        <v>1156</v>
      </c>
      <c r="M800" s="188">
        <f t="shared" si="50"/>
        <v>95.2</v>
      </c>
      <c r="N800" s="241">
        <f t="shared" si="51"/>
        <v>9712.8615686495777</v>
      </c>
      <c r="AA800" s="235"/>
      <c r="AF800" s="236"/>
    </row>
    <row r="801" spans="2:32" x14ac:dyDescent="0.25">
      <c r="B801" s="240">
        <v>8978.5400000000009</v>
      </c>
      <c r="C801" s="188">
        <v>35</v>
      </c>
      <c r="D801" s="188">
        <v>2800</v>
      </c>
      <c r="E801" s="241">
        <v>403.30282784424406</v>
      </c>
      <c r="F801" s="188">
        <v>25</v>
      </c>
      <c r="G801" s="188" t="s">
        <v>369</v>
      </c>
      <c r="H801" s="242">
        <v>8309.6574500815841</v>
      </c>
      <c r="J801" s="235"/>
      <c r="K801" s="188">
        <f t="shared" si="48"/>
        <v>173.56684646663095</v>
      </c>
      <c r="L801" s="188">
        <f t="shared" si="49"/>
        <v>1225</v>
      </c>
      <c r="M801" s="188">
        <f t="shared" si="50"/>
        <v>98</v>
      </c>
      <c r="N801" s="241">
        <f t="shared" si="51"/>
        <v>8309.6574500815841</v>
      </c>
      <c r="AA801" s="235"/>
      <c r="AF801" s="236"/>
    </row>
    <row r="802" spans="2:32" x14ac:dyDescent="0.25">
      <c r="B802" s="240">
        <v>13350.55</v>
      </c>
      <c r="C802" s="188">
        <v>33</v>
      </c>
      <c r="D802" s="188">
        <v>2800</v>
      </c>
      <c r="E802" s="241">
        <v>235.47098474072317</v>
      </c>
      <c r="F802" s="188">
        <v>47</v>
      </c>
      <c r="G802" s="188" t="s">
        <v>369</v>
      </c>
      <c r="H802" s="242">
        <v>12207.571106585276</v>
      </c>
      <c r="J802" s="235"/>
      <c r="K802" s="188">
        <f t="shared" si="48"/>
        <v>558.87989828090542</v>
      </c>
      <c r="L802" s="188">
        <f t="shared" si="49"/>
        <v>1089</v>
      </c>
      <c r="M802" s="188">
        <f t="shared" si="50"/>
        <v>92.4</v>
      </c>
      <c r="N802" s="241">
        <f t="shared" si="51"/>
        <v>12207.571106585276</v>
      </c>
      <c r="AA802" s="235"/>
      <c r="AF802" s="236"/>
    </row>
    <row r="803" spans="2:32" x14ac:dyDescent="0.25">
      <c r="B803" s="240">
        <v>5624.53</v>
      </c>
      <c r="C803" s="188">
        <v>39</v>
      </c>
      <c r="D803" s="188">
        <v>1050</v>
      </c>
      <c r="E803" s="241">
        <v>117.21281454130153</v>
      </c>
      <c r="F803" s="188">
        <v>26</v>
      </c>
      <c r="G803" s="188" t="s">
        <v>369</v>
      </c>
      <c r="H803" s="242">
        <v>4836.1676483132924</v>
      </c>
      <c r="J803" s="235"/>
      <c r="K803" s="188">
        <f t="shared" si="48"/>
        <v>232.9096874504321</v>
      </c>
      <c r="L803" s="188">
        <f t="shared" si="49"/>
        <v>1521</v>
      </c>
      <c r="M803" s="188">
        <f t="shared" si="50"/>
        <v>40.950000000000003</v>
      </c>
      <c r="N803" s="241">
        <f t="shared" si="51"/>
        <v>4836.1676483132924</v>
      </c>
      <c r="AA803" s="235"/>
      <c r="AF803" s="236"/>
    </row>
    <row r="804" spans="2:32" x14ac:dyDescent="0.25">
      <c r="B804" s="240">
        <v>6156.99</v>
      </c>
      <c r="C804" s="188">
        <v>37</v>
      </c>
      <c r="D804" s="188">
        <v>1050</v>
      </c>
      <c r="E804" s="241">
        <v>101.23007958144417</v>
      </c>
      <c r="F804" s="188">
        <v>43</v>
      </c>
      <c r="G804" s="188" t="s">
        <v>369</v>
      </c>
      <c r="H804" s="242">
        <v>5188.3205975023075</v>
      </c>
      <c r="J804" s="235"/>
      <c r="K804" s="188">
        <f t="shared" si="48"/>
        <v>446.01367683085527</v>
      </c>
      <c r="L804" s="188">
        <f t="shared" si="49"/>
        <v>1369</v>
      </c>
      <c r="M804" s="188">
        <f t="shared" si="50"/>
        <v>38.85</v>
      </c>
      <c r="N804" s="241">
        <f t="shared" si="51"/>
        <v>5188.3205975023075</v>
      </c>
      <c r="AA804" s="235"/>
      <c r="AF804" s="236"/>
    </row>
    <row r="805" spans="2:32" x14ac:dyDescent="0.25">
      <c r="B805" s="240">
        <v>9934.9500000000007</v>
      </c>
      <c r="C805" s="188">
        <v>39</v>
      </c>
      <c r="D805" s="188">
        <v>2800</v>
      </c>
      <c r="E805" s="241">
        <v>454.35781164410406</v>
      </c>
      <c r="F805" s="188">
        <v>16</v>
      </c>
      <c r="G805" s="188" t="s">
        <v>369</v>
      </c>
      <c r="H805" s="242">
        <v>9226.7493118252296</v>
      </c>
      <c r="J805" s="235"/>
      <c r="K805" s="188">
        <f t="shared" si="48"/>
        <v>98.600703788695043</v>
      </c>
      <c r="L805" s="188">
        <f t="shared" si="49"/>
        <v>1521</v>
      </c>
      <c r="M805" s="188">
        <f t="shared" si="50"/>
        <v>109.2</v>
      </c>
      <c r="N805" s="241">
        <f t="shared" si="51"/>
        <v>9226.7493118252296</v>
      </c>
      <c r="AA805" s="235"/>
      <c r="AF805" s="236"/>
    </row>
    <row r="806" spans="2:32" x14ac:dyDescent="0.25">
      <c r="B806" s="240">
        <v>10686.71</v>
      </c>
      <c r="C806" s="188">
        <v>31</v>
      </c>
      <c r="D806" s="188">
        <v>2800</v>
      </c>
      <c r="E806" s="241">
        <v>277.83535075095341</v>
      </c>
      <c r="F806" s="188">
        <v>44</v>
      </c>
      <c r="G806" s="188" t="s">
        <v>373</v>
      </c>
      <c r="H806" s="242">
        <v>10040.109094498548</v>
      </c>
      <c r="J806" s="235"/>
      <c r="K806" s="188">
        <f t="shared" si="48"/>
        <v>443.42809389448161</v>
      </c>
      <c r="L806" s="188">
        <f t="shared" si="49"/>
        <v>0</v>
      </c>
      <c r="M806" s="188">
        <f t="shared" si="50"/>
        <v>86.8</v>
      </c>
      <c r="N806" s="241">
        <f t="shared" si="51"/>
        <v>10040.109094498548</v>
      </c>
      <c r="AA806" s="235"/>
      <c r="AF806" s="236"/>
    </row>
    <row r="807" spans="2:32" x14ac:dyDescent="0.25">
      <c r="B807" s="240">
        <v>11697.45</v>
      </c>
      <c r="C807" s="188">
        <v>27</v>
      </c>
      <c r="D807" s="188">
        <v>2800</v>
      </c>
      <c r="E807" s="241">
        <v>272.78825025481115</v>
      </c>
      <c r="F807" s="188">
        <v>50</v>
      </c>
      <c r="G807" s="188" t="s">
        <v>369</v>
      </c>
      <c r="H807" s="242">
        <v>10795.432152474241</v>
      </c>
      <c r="J807" s="235"/>
      <c r="K807" s="188">
        <f t="shared" si="48"/>
        <v>513.21858573170277</v>
      </c>
      <c r="L807" s="188">
        <f t="shared" si="49"/>
        <v>729</v>
      </c>
      <c r="M807" s="188">
        <f t="shared" si="50"/>
        <v>75.599999999999994</v>
      </c>
      <c r="N807" s="241">
        <f t="shared" si="51"/>
        <v>10795.432152474241</v>
      </c>
      <c r="AA807" s="235"/>
      <c r="AF807" s="236"/>
    </row>
    <row r="808" spans="2:32" x14ac:dyDescent="0.25">
      <c r="B808" s="240">
        <v>17337.93</v>
      </c>
      <c r="C808" s="188">
        <v>36</v>
      </c>
      <c r="D808" s="188">
        <v>2800</v>
      </c>
      <c r="E808" s="241">
        <v>277.14502765145619</v>
      </c>
      <c r="F808" s="188">
        <v>49</v>
      </c>
      <c r="G808" s="188" t="s">
        <v>369</v>
      </c>
      <c r="H808" s="242">
        <v>16276.263680412831</v>
      </c>
      <c r="J808" s="235"/>
      <c r="K808" s="188">
        <f t="shared" si="48"/>
        <v>495.04766931105041</v>
      </c>
      <c r="L808" s="188">
        <f t="shared" si="49"/>
        <v>1296</v>
      </c>
      <c r="M808" s="188">
        <f t="shared" si="50"/>
        <v>100.8</v>
      </c>
      <c r="N808" s="241">
        <f t="shared" si="51"/>
        <v>16276.263680412831</v>
      </c>
      <c r="AA808" s="235"/>
      <c r="AF808" s="236"/>
    </row>
    <row r="809" spans="2:32" x14ac:dyDescent="0.25">
      <c r="B809" s="240">
        <v>6552.84</v>
      </c>
      <c r="C809" s="188">
        <v>31</v>
      </c>
      <c r="D809" s="188">
        <v>1050</v>
      </c>
      <c r="E809" s="241">
        <v>128.93328133222278</v>
      </c>
      <c r="F809" s="188">
        <v>44</v>
      </c>
      <c r="G809" s="188" t="s">
        <v>369</v>
      </c>
      <c r="H809" s="242">
        <v>5749.8402844471693</v>
      </c>
      <c r="J809" s="235"/>
      <c r="K809" s="188">
        <f t="shared" si="48"/>
        <v>358.32486013410551</v>
      </c>
      <c r="L809" s="188">
        <f t="shared" si="49"/>
        <v>961</v>
      </c>
      <c r="M809" s="188">
        <f t="shared" si="50"/>
        <v>32.549999999999997</v>
      </c>
      <c r="N809" s="241">
        <f t="shared" si="51"/>
        <v>5749.8402844471693</v>
      </c>
      <c r="AA809" s="235"/>
      <c r="AF809" s="236"/>
    </row>
    <row r="810" spans="2:32" x14ac:dyDescent="0.25">
      <c r="B810" s="240">
        <v>2819.9</v>
      </c>
      <c r="C810" s="188">
        <v>29</v>
      </c>
      <c r="D810" s="188">
        <v>1050</v>
      </c>
      <c r="E810" s="241">
        <v>70.329368748968903</v>
      </c>
      <c r="F810" s="188">
        <v>31</v>
      </c>
      <c r="G810" s="188" t="s">
        <v>369</v>
      </c>
      <c r="H810" s="242">
        <v>1917.1945110708848</v>
      </c>
      <c r="J810" s="235"/>
      <c r="K810" s="188">
        <f t="shared" si="48"/>
        <v>462.82229712856929</v>
      </c>
      <c r="L810" s="188">
        <f t="shared" si="49"/>
        <v>841</v>
      </c>
      <c r="M810" s="188">
        <f t="shared" si="50"/>
        <v>30.45</v>
      </c>
      <c r="N810" s="241">
        <f t="shared" si="51"/>
        <v>1917.1945110708848</v>
      </c>
      <c r="AA810" s="235"/>
      <c r="AF810" s="236"/>
    </row>
    <row r="811" spans="2:32" x14ac:dyDescent="0.25">
      <c r="B811" s="240">
        <v>28982.240000000002</v>
      </c>
      <c r="C811" s="188">
        <v>32</v>
      </c>
      <c r="D811" s="188">
        <v>4550</v>
      </c>
      <c r="E811" s="241">
        <v>335.23420669397427</v>
      </c>
      <c r="F811" s="188">
        <v>48</v>
      </c>
      <c r="G811" s="188" t="s">
        <v>373</v>
      </c>
      <c r="H811" s="242">
        <v>28049.1381144117</v>
      </c>
      <c r="J811" s="235"/>
      <c r="K811" s="188">
        <f t="shared" si="48"/>
        <v>651.48482952806523</v>
      </c>
      <c r="L811" s="188">
        <f t="shared" si="49"/>
        <v>0</v>
      </c>
      <c r="M811" s="188">
        <f t="shared" si="50"/>
        <v>145.6</v>
      </c>
      <c r="N811" s="241">
        <f t="shared" si="51"/>
        <v>28049.1381144117</v>
      </c>
      <c r="AA811" s="235"/>
      <c r="AF811" s="236"/>
    </row>
    <row r="812" spans="2:32" x14ac:dyDescent="0.25">
      <c r="B812" s="240">
        <v>25013.37</v>
      </c>
      <c r="C812" s="188">
        <v>37</v>
      </c>
      <c r="D812" s="188">
        <v>2800</v>
      </c>
      <c r="E812" s="241">
        <v>344.06288524821611</v>
      </c>
      <c r="F812" s="188">
        <v>43</v>
      </c>
      <c r="G812" s="188" t="s">
        <v>373</v>
      </c>
      <c r="H812" s="242">
        <v>24528.335783506758</v>
      </c>
      <c r="J812" s="235"/>
      <c r="K812" s="188">
        <f t="shared" si="48"/>
        <v>349.93602961022731</v>
      </c>
      <c r="L812" s="188">
        <f t="shared" si="49"/>
        <v>0</v>
      </c>
      <c r="M812" s="188">
        <f t="shared" si="50"/>
        <v>103.6</v>
      </c>
      <c r="N812" s="241">
        <f t="shared" si="51"/>
        <v>24528.335783506758</v>
      </c>
      <c r="AA812" s="235"/>
      <c r="AF812" s="236"/>
    </row>
    <row r="813" spans="2:32" x14ac:dyDescent="0.25">
      <c r="B813" s="240">
        <v>33500.9</v>
      </c>
      <c r="C813" s="188">
        <v>43</v>
      </c>
      <c r="D813" s="188">
        <v>3479.8753500000003</v>
      </c>
      <c r="E813" s="241">
        <v>900.8902243562901</v>
      </c>
      <c r="F813" s="188">
        <v>37</v>
      </c>
      <c r="G813" s="188" t="s">
        <v>373</v>
      </c>
      <c r="H813" s="242">
        <v>33185.094254040378</v>
      </c>
      <c r="J813" s="235"/>
      <c r="K813" s="188">
        <f t="shared" si="48"/>
        <v>142.92017436641532</v>
      </c>
      <c r="L813" s="188">
        <f t="shared" si="49"/>
        <v>0</v>
      </c>
      <c r="M813" s="188">
        <f t="shared" si="50"/>
        <v>149.63464005000003</v>
      </c>
      <c r="N813" s="241">
        <f t="shared" si="51"/>
        <v>33185.094254040378</v>
      </c>
      <c r="AA813" s="235"/>
      <c r="AF813" s="236"/>
    </row>
    <row r="814" spans="2:32" x14ac:dyDescent="0.25">
      <c r="B814" s="240">
        <v>3983.97</v>
      </c>
      <c r="C814" s="188">
        <v>32</v>
      </c>
      <c r="D814" s="188">
        <v>1050</v>
      </c>
      <c r="E814" s="241">
        <v>84.785341320037801</v>
      </c>
      <c r="F814" s="188">
        <v>33</v>
      </c>
      <c r="G814" s="188" t="s">
        <v>373</v>
      </c>
      <c r="H814" s="242">
        <v>3413.8705216780259</v>
      </c>
      <c r="J814" s="235"/>
      <c r="K814" s="188">
        <f t="shared" si="48"/>
        <v>408.67913557376892</v>
      </c>
      <c r="L814" s="188">
        <f t="shared" si="49"/>
        <v>0</v>
      </c>
      <c r="M814" s="188">
        <f t="shared" si="50"/>
        <v>33.6</v>
      </c>
      <c r="N814" s="241">
        <f t="shared" si="51"/>
        <v>3413.8705216780259</v>
      </c>
      <c r="AA814" s="235"/>
      <c r="AF814" s="236"/>
    </row>
    <row r="815" spans="2:32" x14ac:dyDescent="0.25">
      <c r="B815" s="240">
        <v>6561.47</v>
      </c>
      <c r="C815" s="188">
        <v>31</v>
      </c>
      <c r="D815" s="188">
        <v>1925</v>
      </c>
      <c r="E815" s="241">
        <v>136.10008393716842</v>
      </c>
      <c r="F815" s="188">
        <v>39</v>
      </c>
      <c r="G815" s="188" t="s">
        <v>373</v>
      </c>
      <c r="H815" s="242">
        <v>5846.5089144640579</v>
      </c>
      <c r="J815" s="235"/>
      <c r="K815" s="188">
        <f t="shared" si="48"/>
        <v>551.61611828732532</v>
      </c>
      <c r="L815" s="188">
        <f t="shared" si="49"/>
        <v>0</v>
      </c>
      <c r="M815" s="188">
        <f t="shared" si="50"/>
        <v>59.674999999999997</v>
      </c>
      <c r="N815" s="241">
        <f t="shared" si="51"/>
        <v>5846.5089144640579</v>
      </c>
      <c r="AA815" s="235"/>
      <c r="AF815" s="236"/>
    </row>
    <row r="816" spans="2:32" x14ac:dyDescent="0.25">
      <c r="B816" s="240">
        <v>11303</v>
      </c>
      <c r="C816" s="188">
        <v>31</v>
      </c>
      <c r="D816" s="188">
        <v>2800</v>
      </c>
      <c r="E816" s="241">
        <v>203.17255595958929</v>
      </c>
      <c r="F816" s="188">
        <v>27</v>
      </c>
      <c r="G816" s="188" t="s">
        <v>369</v>
      </c>
      <c r="H816" s="242">
        <v>10470.12626159603</v>
      </c>
      <c r="J816" s="235"/>
      <c r="K816" s="188">
        <f t="shared" si="48"/>
        <v>372.09749930515579</v>
      </c>
      <c r="L816" s="188">
        <f t="shared" si="49"/>
        <v>961</v>
      </c>
      <c r="M816" s="188">
        <f t="shared" si="50"/>
        <v>86.8</v>
      </c>
      <c r="N816" s="241">
        <f t="shared" si="51"/>
        <v>10470.12626159603</v>
      </c>
      <c r="AA816" s="235"/>
      <c r="AF816" s="236"/>
    </row>
    <row r="817" spans="2:32" x14ac:dyDescent="0.25">
      <c r="B817" s="240">
        <v>6636.33</v>
      </c>
      <c r="C817" s="188">
        <v>28</v>
      </c>
      <c r="D817" s="188">
        <v>1050</v>
      </c>
      <c r="E817" s="241">
        <v>180.07562622140983</v>
      </c>
      <c r="F817" s="188">
        <v>32</v>
      </c>
      <c r="G817" s="188" t="s">
        <v>369</v>
      </c>
      <c r="H817" s="242">
        <v>6142.6520679275591</v>
      </c>
      <c r="J817" s="235"/>
      <c r="K817" s="188">
        <f t="shared" si="48"/>
        <v>186.58827241110089</v>
      </c>
      <c r="L817" s="188">
        <f t="shared" si="49"/>
        <v>784</v>
      </c>
      <c r="M817" s="188">
        <f t="shared" si="50"/>
        <v>29.4</v>
      </c>
      <c r="N817" s="241">
        <f t="shared" si="51"/>
        <v>6142.6520679275591</v>
      </c>
      <c r="AA817" s="235"/>
      <c r="AF817" s="236"/>
    </row>
    <row r="818" spans="2:32" x14ac:dyDescent="0.25">
      <c r="B818" s="240">
        <v>12734.94</v>
      </c>
      <c r="C818" s="188">
        <v>29</v>
      </c>
      <c r="D818" s="188">
        <v>4550</v>
      </c>
      <c r="E818" s="241">
        <v>304.76059791219853</v>
      </c>
      <c r="F818" s="188">
        <v>36</v>
      </c>
      <c r="G818" s="188" t="s">
        <v>373</v>
      </c>
      <c r="H818" s="242">
        <v>11963.993807627032</v>
      </c>
      <c r="J818" s="235"/>
      <c r="K818" s="188">
        <f t="shared" si="48"/>
        <v>537.47105472995145</v>
      </c>
      <c r="L818" s="188">
        <f t="shared" si="49"/>
        <v>0</v>
      </c>
      <c r="M818" s="188">
        <f t="shared" si="50"/>
        <v>131.94999999999999</v>
      </c>
      <c r="N818" s="241">
        <f t="shared" si="51"/>
        <v>11963.993807627032</v>
      </c>
      <c r="AA818" s="235"/>
      <c r="AF818" s="236"/>
    </row>
    <row r="819" spans="2:32" x14ac:dyDescent="0.25">
      <c r="B819" s="240">
        <v>15367.27</v>
      </c>
      <c r="C819" s="188">
        <v>35</v>
      </c>
      <c r="D819" s="188">
        <v>2800</v>
      </c>
      <c r="E819" s="241">
        <v>261.51737529676222</v>
      </c>
      <c r="F819" s="188">
        <v>45</v>
      </c>
      <c r="G819" s="188" t="s">
        <v>369</v>
      </c>
      <c r="H819" s="242">
        <v>14362.905009945505</v>
      </c>
      <c r="J819" s="235"/>
      <c r="K819" s="188">
        <f t="shared" si="48"/>
        <v>481.80355074693949</v>
      </c>
      <c r="L819" s="188">
        <f t="shared" si="49"/>
        <v>1225</v>
      </c>
      <c r="M819" s="188">
        <f t="shared" si="50"/>
        <v>98</v>
      </c>
      <c r="N819" s="241">
        <f t="shared" si="51"/>
        <v>14362.905009945505</v>
      </c>
      <c r="AA819" s="235"/>
      <c r="AF819" s="236"/>
    </row>
    <row r="820" spans="2:32" x14ac:dyDescent="0.25">
      <c r="B820" s="240">
        <v>10582.17</v>
      </c>
      <c r="C820" s="188">
        <v>27</v>
      </c>
      <c r="D820" s="188">
        <v>2800</v>
      </c>
      <c r="E820" s="241">
        <v>246.97219620843873</v>
      </c>
      <c r="F820" s="188">
        <v>48</v>
      </c>
      <c r="G820" s="188" t="s">
        <v>373</v>
      </c>
      <c r="H820" s="242">
        <v>9845.6542349048414</v>
      </c>
      <c r="J820" s="235"/>
      <c r="K820" s="188">
        <f t="shared" si="48"/>
        <v>544.19081201581719</v>
      </c>
      <c r="L820" s="188">
        <f t="shared" si="49"/>
        <v>0</v>
      </c>
      <c r="M820" s="188">
        <f t="shared" si="50"/>
        <v>75.599999999999994</v>
      </c>
      <c r="N820" s="241">
        <f t="shared" si="51"/>
        <v>9845.6542349048414</v>
      </c>
      <c r="AA820" s="235"/>
      <c r="AF820" s="236"/>
    </row>
    <row r="821" spans="2:32" x14ac:dyDescent="0.25">
      <c r="B821" s="240">
        <v>5372.09</v>
      </c>
      <c r="C821" s="188">
        <v>30</v>
      </c>
      <c r="D821" s="188">
        <v>1050</v>
      </c>
      <c r="E821" s="241">
        <v>68.198116736385131</v>
      </c>
      <c r="F821" s="188">
        <v>50</v>
      </c>
      <c r="G821" s="188" t="s">
        <v>373</v>
      </c>
      <c r="H821" s="242">
        <v>4382.0726608282266</v>
      </c>
      <c r="J821" s="235"/>
      <c r="K821" s="188">
        <f t="shared" si="48"/>
        <v>769.81597897981464</v>
      </c>
      <c r="L821" s="188">
        <f t="shared" si="49"/>
        <v>0</v>
      </c>
      <c r="M821" s="188">
        <f t="shared" si="50"/>
        <v>31.5</v>
      </c>
      <c r="N821" s="241">
        <f t="shared" si="51"/>
        <v>4382.0726608282266</v>
      </c>
      <c r="AA821" s="235"/>
      <c r="AF821" s="236"/>
    </row>
    <row r="822" spans="2:32" x14ac:dyDescent="0.25">
      <c r="B822" s="240">
        <v>11732.04</v>
      </c>
      <c r="C822" s="188">
        <v>35</v>
      </c>
      <c r="D822" s="188">
        <v>2800</v>
      </c>
      <c r="E822" s="241">
        <v>338.84209171802479</v>
      </c>
      <c r="F822" s="188">
        <v>35</v>
      </c>
      <c r="G822" s="188" t="s">
        <v>369</v>
      </c>
      <c r="H822" s="242">
        <v>10921.862965192224</v>
      </c>
      <c r="J822" s="235"/>
      <c r="K822" s="188">
        <f t="shared" si="48"/>
        <v>289.22026629900796</v>
      </c>
      <c r="L822" s="188">
        <f t="shared" si="49"/>
        <v>1225</v>
      </c>
      <c r="M822" s="188">
        <f t="shared" si="50"/>
        <v>98</v>
      </c>
      <c r="N822" s="241">
        <f t="shared" si="51"/>
        <v>10921.862965192224</v>
      </c>
      <c r="AA822" s="235"/>
      <c r="AF822" s="236"/>
    </row>
    <row r="823" spans="2:32" x14ac:dyDescent="0.25">
      <c r="B823" s="240">
        <v>4715.67</v>
      </c>
      <c r="C823" s="188">
        <v>29</v>
      </c>
      <c r="D823" s="188">
        <v>1050</v>
      </c>
      <c r="E823" s="241">
        <v>77.11456518250435</v>
      </c>
      <c r="F823" s="188">
        <v>50</v>
      </c>
      <c r="G823" s="188" t="s">
        <v>369</v>
      </c>
      <c r="H823" s="242">
        <v>3544.841798645476</v>
      </c>
      <c r="J823" s="235"/>
      <c r="K823" s="188">
        <f t="shared" si="48"/>
        <v>680.80523926640944</v>
      </c>
      <c r="L823" s="188">
        <f t="shared" si="49"/>
        <v>841</v>
      </c>
      <c r="M823" s="188">
        <f t="shared" si="50"/>
        <v>30.45</v>
      </c>
      <c r="N823" s="241">
        <f t="shared" si="51"/>
        <v>3544.841798645476</v>
      </c>
      <c r="AA823" s="235"/>
      <c r="AF823" s="236"/>
    </row>
    <row r="824" spans="2:32" x14ac:dyDescent="0.25">
      <c r="B824" s="240">
        <v>5771.26</v>
      </c>
      <c r="C824" s="188">
        <v>36</v>
      </c>
      <c r="D824" s="188">
        <v>1050</v>
      </c>
      <c r="E824" s="241">
        <v>94.481718361478258</v>
      </c>
      <c r="F824" s="188">
        <v>44</v>
      </c>
      <c r="G824" s="188" t="s">
        <v>369</v>
      </c>
      <c r="H824" s="242">
        <v>4712.216931557984</v>
      </c>
      <c r="J824" s="235"/>
      <c r="K824" s="188">
        <f t="shared" si="48"/>
        <v>488.98348591886423</v>
      </c>
      <c r="L824" s="188">
        <f t="shared" si="49"/>
        <v>1296</v>
      </c>
      <c r="M824" s="188">
        <f t="shared" si="50"/>
        <v>37.799999999999997</v>
      </c>
      <c r="N824" s="241">
        <f t="shared" si="51"/>
        <v>4712.216931557984</v>
      </c>
      <c r="AA824" s="235"/>
      <c r="AF824" s="236"/>
    </row>
    <row r="825" spans="2:32" x14ac:dyDescent="0.25">
      <c r="B825" s="240">
        <v>7627.68</v>
      </c>
      <c r="C825" s="188">
        <v>31</v>
      </c>
      <c r="D825" s="188">
        <v>1925</v>
      </c>
      <c r="E825" s="241">
        <v>149.70952120227429</v>
      </c>
      <c r="F825" s="188">
        <v>44</v>
      </c>
      <c r="G825" s="188" t="s">
        <v>369</v>
      </c>
      <c r="H825" s="242">
        <v>6563.7156038792091</v>
      </c>
      <c r="J825" s="235"/>
      <c r="K825" s="188">
        <f t="shared" si="48"/>
        <v>565.76227964526606</v>
      </c>
      <c r="L825" s="188">
        <f t="shared" si="49"/>
        <v>961</v>
      </c>
      <c r="M825" s="188">
        <f t="shared" si="50"/>
        <v>59.674999999999997</v>
      </c>
      <c r="N825" s="241">
        <f t="shared" si="51"/>
        <v>6563.7156038792091</v>
      </c>
      <c r="AA825" s="235"/>
      <c r="AF825" s="236"/>
    </row>
    <row r="826" spans="2:32" x14ac:dyDescent="0.25">
      <c r="B826" s="240">
        <v>12620.57</v>
      </c>
      <c r="C826" s="188">
        <v>29</v>
      </c>
      <c r="D826" s="188">
        <v>2800</v>
      </c>
      <c r="E826" s="241">
        <v>400.22333497238185</v>
      </c>
      <c r="F826" s="188">
        <v>46</v>
      </c>
      <c r="G826" s="188" t="s">
        <v>373</v>
      </c>
      <c r="H826" s="242">
        <v>12130.414733080832</v>
      </c>
      <c r="J826" s="235"/>
      <c r="K826" s="188">
        <f t="shared" si="48"/>
        <v>321.82031567171884</v>
      </c>
      <c r="L826" s="188">
        <f t="shared" si="49"/>
        <v>0</v>
      </c>
      <c r="M826" s="188">
        <f t="shared" si="50"/>
        <v>81.2</v>
      </c>
      <c r="N826" s="241">
        <f t="shared" si="51"/>
        <v>12130.414733080832</v>
      </c>
      <c r="AA826" s="235"/>
      <c r="AF826" s="236"/>
    </row>
    <row r="827" spans="2:32" x14ac:dyDescent="0.25">
      <c r="B827" s="240">
        <v>8944.34</v>
      </c>
      <c r="C827" s="188">
        <v>30</v>
      </c>
      <c r="D827" s="188">
        <v>2800</v>
      </c>
      <c r="E827" s="241">
        <v>192.28080135397471</v>
      </c>
      <c r="F827" s="188">
        <v>40</v>
      </c>
      <c r="G827" s="188" t="s">
        <v>369</v>
      </c>
      <c r="H827" s="242">
        <v>7859.6658738393089</v>
      </c>
      <c r="J827" s="235"/>
      <c r="K827" s="188">
        <f t="shared" si="48"/>
        <v>582.48145010492385</v>
      </c>
      <c r="L827" s="188">
        <f t="shared" si="49"/>
        <v>900</v>
      </c>
      <c r="M827" s="188">
        <f t="shared" si="50"/>
        <v>84</v>
      </c>
      <c r="N827" s="241">
        <f t="shared" si="51"/>
        <v>7859.6658738393089</v>
      </c>
      <c r="AA827" s="235"/>
      <c r="AF827" s="236"/>
    </row>
    <row r="828" spans="2:32" x14ac:dyDescent="0.25">
      <c r="B828" s="240">
        <v>3336.74</v>
      </c>
      <c r="C828" s="188">
        <v>28</v>
      </c>
      <c r="D828" s="188">
        <v>1050</v>
      </c>
      <c r="E828" s="241">
        <v>76.189928984120797</v>
      </c>
      <c r="F828" s="188">
        <v>42</v>
      </c>
      <c r="G828" s="188" t="s">
        <v>369</v>
      </c>
      <c r="H828" s="242">
        <v>2318.7038002789031</v>
      </c>
      <c r="J828" s="235"/>
      <c r="K828" s="188">
        <f t="shared" si="48"/>
        <v>578.81665710951313</v>
      </c>
      <c r="L828" s="188">
        <f t="shared" si="49"/>
        <v>784</v>
      </c>
      <c r="M828" s="188">
        <f t="shared" si="50"/>
        <v>29.4</v>
      </c>
      <c r="N828" s="241">
        <f t="shared" si="51"/>
        <v>2318.7038002789031</v>
      </c>
      <c r="AA828" s="235"/>
      <c r="AF828" s="236"/>
    </row>
    <row r="829" spans="2:32" x14ac:dyDescent="0.25">
      <c r="B829" s="240">
        <v>15188.23</v>
      </c>
      <c r="C829" s="188">
        <v>31</v>
      </c>
      <c r="D829" s="188">
        <v>2800</v>
      </c>
      <c r="E829" s="241">
        <v>184.70302822269048</v>
      </c>
      <c r="F829" s="188">
        <v>49</v>
      </c>
      <c r="G829" s="188" t="s">
        <v>369</v>
      </c>
      <c r="H829" s="242">
        <v>13891.053589874817</v>
      </c>
      <c r="J829" s="235"/>
      <c r="K829" s="188">
        <f t="shared" si="48"/>
        <v>742.81402595404336</v>
      </c>
      <c r="L829" s="188">
        <f t="shared" si="49"/>
        <v>961</v>
      </c>
      <c r="M829" s="188">
        <f t="shared" si="50"/>
        <v>86.8</v>
      </c>
      <c r="N829" s="241">
        <f t="shared" si="51"/>
        <v>13891.053589874817</v>
      </c>
      <c r="AA829" s="235"/>
      <c r="AF829" s="236"/>
    </row>
    <row r="830" spans="2:32" x14ac:dyDescent="0.25">
      <c r="B830" s="240">
        <v>9368.35</v>
      </c>
      <c r="C830" s="188">
        <v>30</v>
      </c>
      <c r="D830" s="188">
        <v>2800</v>
      </c>
      <c r="E830" s="241">
        <v>192.28080135397471</v>
      </c>
      <c r="F830" s="188">
        <v>45</v>
      </c>
      <c r="G830" s="188" t="s">
        <v>369</v>
      </c>
      <c r="H830" s="242">
        <v>8239.1534930809703</v>
      </c>
      <c r="J830" s="235"/>
      <c r="K830" s="188">
        <f t="shared" si="48"/>
        <v>655.29163136803936</v>
      </c>
      <c r="L830" s="188">
        <f t="shared" si="49"/>
        <v>900</v>
      </c>
      <c r="M830" s="188">
        <f t="shared" si="50"/>
        <v>84</v>
      </c>
      <c r="N830" s="241">
        <f t="shared" si="51"/>
        <v>8239.1534930809703</v>
      </c>
      <c r="AA830" s="235"/>
      <c r="AF830" s="236"/>
    </row>
    <row r="831" spans="2:32" x14ac:dyDescent="0.25">
      <c r="B831" s="240">
        <v>42529.919999999998</v>
      </c>
      <c r="C831" s="188">
        <v>30</v>
      </c>
      <c r="D831" s="188">
        <v>9800</v>
      </c>
      <c r="E831" s="241">
        <v>585.59623093219011</v>
      </c>
      <c r="F831" s="188">
        <v>45</v>
      </c>
      <c r="G831" s="188" t="s">
        <v>369</v>
      </c>
      <c r="H831" s="242">
        <v>41151.62752945532</v>
      </c>
      <c r="J831" s="235"/>
      <c r="K831" s="188">
        <f t="shared" si="48"/>
        <v>753.07861749381061</v>
      </c>
      <c r="L831" s="188">
        <f t="shared" si="49"/>
        <v>900</v>
      </c>
      <c r="M831" s="188">
        <f t="shared" si="50"/>
        <v>294</v>
      </c>
      <c r="N831" s="241">
        <f t="shared" si="51"/>
        <v>41151.62752945532</v>
      </c>
      <c r="AA831" s="235"/>
      <c r="AF831" s="236"/>
    </row>
    <row r="832" spans="2:32" x14ac:dyDescent="0.25">
      <c r="B832" s="240">
        <v>8043.43</v>
      </c>
      <c r="C832" s="188">
        <v>29</v>
      </c>
      <c r="D832" s="188">
        <v>1925</v>
      </c>
      <c r="E832" s="241">
        <v>136.09986014272553</v>
      </c>
      <c r="F832" s="188">
        <v>36</v>
      </c>
      <c r="G832" s="188" t="s">
        <v>373</v>
      </c>
      <c r="H832" s="242">
        <v>7402.8433159609431</v>
      </c>
      <c r="J832" s="235"/>
      <c r="K832" s="188">
        <f t="shared" si="48"/>
        <v>509.18494646009412</v>
      </c>
      <c r="L832" s="188">
        <f t="shared" si="49"/>
        <v>0</v>
      </c>
      <c r="M832" s="188">
        <f t="shared" si="50"/>
        <v>55.825000000000003</v>
      </c>
      <c r="N832" s="241">
        <f t="shared" si="51"/>
        <v>7402.8433159609431</v>
      </c>
      <c r="AA832" s="235"/>
      <c r="AF832" s="236"/>
    </row>
    <row r="833" spans="2:32" x14ac:dyDescent="0.25">
      <c r="B833" s="240">
        <v>26559.08</v>
      </c>
      <c r="C833" s="188">
        <v>39</v>
      </c>
      <c r="D833" s="188">
        <v>2800</v>
      </c>
      <c r="E833" s="241">
        <v>468.83717362168602</v>
      </c>
      <c r="F833" s="188">
        <v>36</v>
      </c>
      <c r="G833" s="188" t="s">
        <v>369</v>
      </c>
      <c r="H833" s="242">
        <v>25760.337161136264</v>
      </c>
      <c r="J833" s="235"/>
      <c r="K833" s="188">
        <f t="shared" si="48"/>
        <v>215.00001636247708</v>
      </c>
      <c r="L833" s="188">
        <f t="shared" si="49"/>
        <v>1521</v>
      </c>
      <c r="M833" s="188">
        <f t="shared" si="50"/>
        <v>109.2</v>
      </c>
      <c r="N833" s="241">
        <f t="shared" si="51"/>
        <v>25760.337161136264</v>
      </c>
      <c r="AA833" s="235"/>
      <c r="AF833" s="236"/>
    </row>
    <row r="834" spans="2:32" x14ac:dyDescent="0.25">
      <c r="B834" s="240">
        <v>3002.31</v>
      </c>
      <c r="C834" s="188">
        <v>27</v>
      </c>
      <c r="D834" s="188">
        <v>1050</v>
      </c>
      <c r="E834" s="241">
        <v>68.198256023348691</v>
      </c>
      <c r="F834" s="188">
        <v>48</v>
      </c>
      <c r="G834" s="188" t="s">
        <v>369</v>
      </c>
      <c r="H834" s="242">
        <v>1823.5067971855642</v>
      </c>
      <c r="J834" s="235"/>
      <c r="K834" s="188">
        <f t="shared" si="48"/>
        <v>739.02183045186382</v>
      </c>
      <c r="L834" s="188">
        <f t="shared" si="49"/>
        <v>729</v>
      </c>
      <c r="M834" s="188">
        <f t="shared" si="50"/>
        <v>28.35</v>
      </c>
      <c r="N834" s="241">
        <f t="shared" si="51"/>
        <v>1823.5067971855642</v>
      </c>
      <c r="AA834" s="235"/>
      <c r="AF834" s="236"/>
    </row>
    <row r="835" spans="2:32" x14ac:dyDescent="0.25">
      <c r="B835" s="240">
        <v>3850.26</v>
      </c>
      <c r="C835" s="188">
        <v>29</v>
      </c>
      <c r="D835" s="188">
        <v>1050</v>
      </c>
      <c r="E835" s="241">
        <v>77.362025765338728</v>
      </c>
      <c r="F835" s="188">
        <v>50</v>
      </c>
      <c r="G835" s="188" t="s">
        <v>369</v>
      </c>
      <c r="H835" s="242">
        <v>2697.4137945853454</v>
      </c>
      <c r="J835" s="235"/>
      <c r="K835" s="188">
        <f t="shared" si="48"/>
        <v>678.62752404193236</v>
      </c>
      <c r="L835" s="188">
        <f t="shared" si="49"/>
        <v>841</v>
      </c>
      <c r="M835" s="188">
        <f t="shared" si="50"/>
        <v>30.45</v>
      </c>
      <c r="N835" s="241">
        <f t="shared" si="51"/>
        <v>2697.4137945853454</v>
      </c>
      <c r="AA835" s="235"/>
      <c r="AF835" s="236"/>
    </row>
    <row r="836" spans="2:32" x14ac:dyDescent="0.25">
      <c r="B836" s="240">
        <v>3839.91</v>
      </c>
      <c r="C836" s="188">
        <v>26</v>
      </c>
      <c r="D836" s="188">
        <v>1050</v>
      </c>
      <c r="E836" s="241">
        <v>65.356689171250224</v>
      </c>
      <c r="F836" s="188">
        <v>49</v>
      </c>
      <c r="G836" s="188" t="s">
        <v>369</v>
      </c>
      <c r="H836" s="242">
        <v>2672.5612248373145</v>
      </c>
      <c r="J836" s="235"/>
      <c r="K836" s="188">
        <f t="shared" si="48"/>
        <v>787.21857934370939</v>
      </c>
      <c r="L836" s="188">
        <f t="shared" si="49"/>
        <v>676</v>
      </c>
      <c r="M836" s="188">
        <f t="shared" si="50"/>
        <v>27.3</v>
      </c>
      <c r="N836" s="241">
        <f t="shared" si="51"/>
        <v>2672.5612248373145</v>
      </c>
      <c r="AA836" s="235"/>
      <c r="AF836" s="236"/>
    </row>
    <row r="837" spans="2:32" x14ac:dyDescent="0.25">
      <c r="B837" s="240">
        <v>15769.35</v>
      </c>
      <c r="C837" s="188">
        <v>41</v>
      </c>
      <c r="D837" s="188">
        <v>1925</v>
      </c>
      <c r="E837" s="241">
        <v>278.63589022075348</v>
      </c>
      <c r="F837" s="188">
        <v>34</v>
      </c>
      <c r="G837" s="188" t="s">
        <v>373</v>
      </c>
      <c r="H837" s="242">
        <v>15348.318033458472</v>
      </c>
      <c r="J837" s="235"/>
      <c r="K837" s="188">
        <f t="shared" si="48"/>
        <v>234.89436320693019</v>
      </c>
      <c r="L837" s="188">
        <f t="shared" si="49"/>
        <v>0</v>
      </c>
      <c r="M837" s="188">
        <f t="shared" si="50"/>
        <v>78.924999999999997</v>
      </c>
      <c r="N837" s="241">
        <f t="shared" si="51"/>
        <v>15348.318033458472</v>
      </c>
      <c r="AA837" s="235"/>
      <c r="AF837" s="236"/>
    </row>
    <row r="838" spans="2:32" x14ac:dyDescent="0.25">
      <c r="B838" s="240">
        <v>4148.55</v>
      </c>
      <c r="C838" s="188">
        <v>33</v>
      </c>
      <c r="D838" s="188">
        <v>1050</v>
      </c>
      <c r="E838" s="241">
        <v>80.274530325056091</v>
      </c>
      <c r="F838" s="188">
        <v>37</v>
      </c>
      <c r="G838" s="188" t="s">
        <v>373</v>
      </c>
      <c r="H838" s="242">
        <v>3519.7207275463015</v>
      </c>
      <c r="J838" s="235"/>
      <c r="K838" s="188">
        <f t="shared" si="48"/>
        <v>483.96421433653347</v>
      </c>
      <c r="L838" s="188">
        <f t="shared" si="49"/>
        <v>0</v>
      </c>
      <c r="M838" s="188">
        <f t="shared" si="50"/>
        <v>34.65</v>
      </c>
      <c r="N838" s="241">
        <f t="shared" si="51"/>
        <v>3519.7207275463015</v>
      </c>
      <c r="AA838" s="235"/>
      <c r="AF838" s="236"/>
    </row>
    <row r="839" spans="2:32" x14ac:dyDescent="0.25">
      <c r="B839" s="240">
        <v>8047.11</v>
      </c>
      <c r="C839" s="188">
        <v>40</v>
      </c>
      <c r="D839" s="188">
        <v>1050</v>
      </c>
      <c r="E839" s="241">
        <v>139.48163567721519</v>
      </c>
      <c r="F839" s="188">
        <v>35</v>
      </c>
      <c r="G839" s="188" t="s">
        <v>373</v>
      </c>
      <c r="H839" s="242">
        <v>7642.4175771648124</v>
      </c>
      <c r="J839" s="235"/>
      <c r="K839" s="188">
        <f t="shared" si="48"/>
        <v>263.47554516098381</v>
      </c>
      <c r="L839" s="188">
        <f t="shared" si="49"/>
        <v>0</v>
      </c>
      <c r="M839" s="188">
        <f t="shared" si="50"/>
        <v>42</v>
      </c>
      <c r="N839" s="241">
        <f t="shared" si="51"/>
        <v>7642.4175771648124</v>
      </c>
      <c r="AA839" s="235"/>
      <c r="AF839" s="236"/>
    </row>
    <row r="840" spans="2:32" x14ac:dyDescent="0.25">
      <c r="B840" s="240">
        <v>11773.57</v>
      </c>
      <c r="C840" s="188">
        <v>34</v>
      </c>
      <c r="D840" s="188">
        <v>2800</v>
      </c>
      <c r="E840" s="241">
        <v>246.9314070571524</v>
      </c>
      <c r="F840" s="188">
        <v>31</v>
      </c>
      <c r="G840" s="188" t="s">
        <v>369</v>
      </c>
      <c r="H840" s="242">
        <v>10940.433968203612</v>
      </c>
      <c r="J840" s="235"/>
      <c r="K840" s="188">
        <f t="shared" si="48"/>
        <v>351.51462114298852</v>
      </c>
      <c r="L840" s="188">
        <f t="shared" si="49"/>
        <v>1156</v>
      </c>
      <c r="M840" s="188">
        <f t="shared" si="50"/>
        <v>95.2</v>
      </c>
      <c r="N840" s="241">
        <f t="shared" si="51"/>
        <v>10940.433968203612</v>
      </c>
      <c r="AA840" s="235"/>
      <c r="AF840" s="236"/>
    </row>
    <row r="841" spans="2:32" x14ac:dyDescent="0.25">
      <c r="B841" s="240">
        <v>5453.44</v>
      </c>
      <c r="C841" s="188">
        <v>32</v>
      </c>
      <c r="D841" s="188">
        <v>1400</v>
      </c>
      <c r="E841" s="241">
        <v>102.77051698623835</v>
      </c>
      <c r="F841" s="188">
        <v>43</v>
      </c>
      <c r="G841" s="188" t="s">
        <v>373</v>
      </c>
      <c r="H841" s="242">
        <v>4667.309060780859</v>
      </c>
      <c r="J841" s="235"/>
      <c r="K841" s="188">
        <f t="shared" si="48"/>
        <v>585.77111184583396</v>
      </c>
      <c r="L841" s="188">
        <f t="shared" si="49"/>
        <v>0</v>
      </c>
      <c r="M841" s="188">
        <f t="shared" si="50"/>
        <v>44.8</v>
      </c>
      <c r="N841" s="241">
        <f t="shared" si="51"/>
        <v>4667.309060780859</v>
      </c>
      <c r="AA841" s="235"/>
      <c r="AF841" s="236"/>
    </row>
    <row r="842" spans="2:32" x14ac:dyDescent="0.25">
      <c r="B842" s="240">
        <v>5880.13</v>
      </c>
      <c r="C842" s="188">
        <v>31</v>
      </c>
      <c r="D842" s="188">
        <v>1163.0468500000002</v>
      </c>
      <c r="E842" s="241">
        <v>143.8965858769474</v>
      </c>
      <c r="F842" s="188">
        <v>29</v>
      </c>
      <c r="G842" s="188" t="s">
        <v>369</v>
      </c>
      <c r="H842" s="242">
        <v>5226.0503400980269</v>
      </c>
      <c r="J842" s="235"/>
      <c r="K842" s="188">
        <f t="shared" si="48"/>
        <v>234.3930430624857</v>
      </c>
      <c r="L842" s="188">
        <f t="shared" si="49"/>
        <v>961</v>
      </c>
      <c r="M842" s="188">
        <f t="shared" si="50"/>
        <v>36.054452350000005</v>
      </c>
      <c r="N842" s="241">
        <f t="shared" si="51"/>
        <v>5226.0503400980269</v>
      </c>
      <c r="AA842" s="235"/>
      <c r="AF842" s="236"/>
    </row>
    <row r="843" spans="2:32" x14ac:dyDescent="0.25">
      <c r="B843" s="240">
        <v>10480.36</v>
      </c>
      <c r="C843" s="188">
        <v>31</v>
      </c>
      <c r="D843" s="188">
        <v>2800</v>
      </c>
      <c r="E843" s="241">
        <v>217.75930356694442</v>
      </c>
      <c r="F843" s="188">
        <v>39</v>
      </c>
      <c r="G843" s="188" t="s">
        <v>369</v>
      </c>
      <c r="H843" s="242">
        <v>9469.8294769089116</v>
      </c>
      <c r="J843" s="235"/>
      <c r="K843" s="188">
        <f t="shared" si="48"/>
        <v>501.47111150375855</v>
      </c>
      <c r="L843" s="188">
        <f t="shared" si="49"/>
        <v>961</v>
      </c>
      <c r="M843" s="188">
        <f t="shared" si="50"/>
        <v>86.8</v>
      </c>
      <c r="N843" s="241">
        <f t="shared" si="51"/>
        <v>9469.8294769089116</v>
      </c>
      <c r="AA843" s="235"/>
      <c r="AF843" s="236"/>
    </row>
    <row r="844" spans="2:32" x14ac:dyDescent="0.25">
      <c r="B844" s="240">
        <v>4173.97</v>
      </c>
      <c r="C844" s="188">
        <v>27</v>
      </c>
      <c r="D844" s="188">
        <v>1050</v>
      </c>
      <c r="E844" s="241">
        <v>66.06706052261903</v>
      </c>
      <c r="F844" s="188">
        <v>48</v>
      </c>
      <c r="G844" s="188" t="s">
        <v>369</v>
      </c>
      <c r="H844" s="242">
        <v>2937.838315250604</v>
      </c>
      <c r="J844" s="235"/>
      <c r="K844" s="188">
        <f t="shared" si="48"/>
        <v>762.86124433740804</v>
      </c>
      <c r="L844" s="188">
        <f t="shared" si="49"/>
        <v>729</v>
      </c>
      <c r="M844" s="188">
        <f t="shared" si="50"/>
        <v>28.35</v>
      </c>
      <c r="N844" s="241">
        <f t="shared" si="51"/>
        <v>2937.838315250604</v>
      </c>
      <c r="AA844" s="235"/>
      <c r="AF844" s="236"/>
    </row>
    <row r="845" spans="2:32" x14ac:dyDescent="0.25">
      <c r="B845" s="240">
        <v>3109.55</v>
      </c>
      <c r="C845" s="188">
        <v>27</v>
      </c>
      <c r="D845" s="188">
        <v>1050</v>
      </c>
      <c r="E845" s="241">
        <v>75.017819079958471</v>
      </c>
      <c r="F845" s="188">
        <v>43</v>
      </c>
      <c r="G845" s="188" t="s">
        <v>373</v>
      </c>
      <c r="H845" s="242">
        <v>2341.1179849626919</v>
      </c>
      <c r="J845" s="235"/>
      <c r="K845" s="188">
        <f t="shared" si="48"/>
        <v>601.85700615844928</v>
      </c>
      <c r="L845" s="188">
        <f t="shared" si="49"/>
        <v>0</v>
      </c>
      <c r="M845" s="188">
        <f t="shared" si="50"/>
        <v>28.35</v>
      </c>
      <c r="N845" s="241">
        <f t="shared" si="51"/>
        <v>2341.1179849626919</v>
      </c>
      <c r="AA845" s="235"/>
      <c r="AF845" s="236"/>
    </row>
    <row r="846" spans="2:32" x14ac:dyDescent="0.25">
      <c r="B846" s="240">
        <v>10250.209999999999</v>
      </c>
      <c r="C846" s="188">
        <v>38</v>
      </c>
      <c r="D846" s="188">
        <v>1689.52</v>
      </c>
      <c r="E846" s="241">
        <v>192.37507230078546</v>
      </c>
      <c r="F846" s="188">
        <v>32</v>
      </c>
      <c r="G846" s="188" t="s">
        <v>369</v>
      </c>
      <c r="H846" s="242">
        <v>9437.3997107838331</v>
      </c>
      <c r="J846" s="235"/>
      <c r="K846" s="188">
        <f t="shared" si="48"/>
        <v>281.03765915922804</v>
      </c>
      <c r="L846" s="188">
        <f t="shared" si="49"/>
        <v>1444</v>
      </c>
      <c r="M846" s="188">
        <f t="shared" si="50"/>
        <v>64.201760000000007</v>
      </c>
      <c r="N846" s="241">
        <f t="shared" si="51"/>
        <v>9437.3997107838331</v>
      </c>
      <c r="AA846" s="235"/>
      <c r="AF846" s="236"/>
    </row>
    <row r="847" spans="2:32" x14ac:dyDescent="0.25">
      <c r="B847" s="240">
        <v>13481.43</v>
      </c>
      <c r="C847" s="188">
        <v>37</v>
      </c>
      <c r="D847" s="188">
        <v>1225</v>
      </c>
      <c r="E847" s="241">
        <v>255.87154795845828</v>
      </c>
      <c r="F847" s="188">
        <v>33</v>
      </c>
      <c r="G847" s="188" t="s">
        <v>369</v>
      </c>
      <c r="H847" s="242">
        <v>12820.414074039858</v>
      </c>
      <c r="J847" s="235"/>
      <c r="K847" s="188">
        <f t="shared" si="48"/>
        <v>157.98942994069489</v>
      </c>
      <c r="L847" s="188">
        <f t="shared" si="49"/>
        <v>1369</v>
      </c>
      <c r="M847" s="188">
        <f t="shared" si="50"/>
        <v>45.325000000000003</v>
      </c>
      <c r="N847" s="241">
        <f t="shared" si="51"/>
        <v>12820.414074039858</v>
      </c>
      <c r="AA847" s="235"/>
      <c r="AF847" s="236"/>
    </row>
    <row r="848" spans="2:32" x14ac:dyDescent="0.25">
      <c r="B848" s="240">
        <v>3736.29</v>
      </c>
      <c r="C848" s="188">
        <v>30</v>
      </c>
      <c r="D848" s="188">
        <v>1050</v>
      </c>
      <c r="E848" s="241">
        <v>79.315536766366108</v>
      </c>
      <c r="F848" s="188">
        <v>40</v>
      </c>
      <c r="G848" s="188" t="s">
        <v>369</v>
      </c>
      <c r="H848" s="242">
        <v>2775.5477743513929</v>
      </c>
      <c r="J848" s="235"/>
      <c r="K848" s="188">
        <f t="shared" si="48"/>
        <v>529.53055242778328</v>
      </c>
      <c r="L848" s="188">
        <f t="shared" si="49"/>
        <v>900</v>
      </c>
      <c r="M848" s="188">
        <f t="shared" si="50"/>
        <v>31.5</v>
      </c>
      <c r="N848" s="241">
        <f t="shared" si="51"/>
        <v>2775.5477743513929</v>
      </c>
      <c r="AA848" s="235"/>
      <c r="AF848" s="236"/>
    </row>
    <row r="849" spans="2:32" x14ac:dyDescent="0.25">
      <c r="B849" s="240">
        <v>6532.8</v>
      </c>
      <c r="C849" s="188">
        <v>27</v>
      </c>
      <c r="D849" s="188">
        <v>2800</v>
      </c>
      <c r="E849" s="241">
        <v>181.86201606226317</v>
      </c>
      <c r="F849" s="188">
        <v>33</v>
      </c>
      <c r="G849" s="188" t="s">
        <v>369</v>
      </c>
      <c r="H849" s="242">
        <v>5621.6186047493338</v>
      </c>
      <c r="J849" s="235"/>
      <c r="K849" s="188">
        <f t="shared" si="48"/>
        <v>508.07750843565645</v>
      </c>
      <c r="L849" s="188">
        <f t="shared" si="49"/>
        <v>729</v>
      </c>
      <c r="M849" s="188">
        <f t="shared" si="50"/>
        <v>75.599999999999994</v>
      </c>
      <c r="N849" s="241">
        <f t="shared" si="51"/>
        <v>5621.6186047493338</v>
      </c>
      <c r="AA849" s="235"/>
      <c r="AF849" s="236"/>
    </row>
    <row r="850" spans="2:32" x14ac:dyDescent="0.25">
      <c r="B850" s="240">
        <v>2585.8200000000002</v>
      </c>
      <c r="C850" s="188">
        <v>25</v>
      </c>
      <c r="D850" s="188">
        <v>1050</v>
      </c>
      <c r="E850" s="241">
        <v>66.777509877745302</v>
      </c>
      <c r="F850" s="188">
        <v>45</v>
      </c>
      <c r="G850" s="188" t="s">
        <v>373</v>
      </c>
      <c r="H850" s="242">
        <v>1657.1210342216586</v>
      </c>
      <c r="J850" s="235"/>
      <c r="K850" s="188">
        <f t="shared" si="48"/>
        <v>707.57355412779225</v>
      </c>
      <c r="L850" s="188">
        <f t="shared" si="49"/>
        <v>0</v>
      </c>
      <c r="M850" s="188">
        <f t="shared" si="50"/>
        <v>26.25</v>
      </c>
      <c r="N850" s="241">
        <f t="shared" si="51"/>
        <v>1657.1210342216586</v>
      </c>
      <c r="AA850" s="235"/>
      <c r="AF850" s="236"/>
    </row>
    <row r="851" spans="2:32" x14ac:dyDescent="0.25">
      <c r="B851" s="240">
        <v>3605.48</v>
      </c>
      <c r="C851" s="188">
        <v>25</v>
      </c>
      <c r="D851" s="188">
        <v>1050</v>
      </c>
      <c r="E851" s="241">
        <v>64.291113233361159</v>
      </c>
      <c r="F851" s="188">
        <v>50</v>
      </c>
      <c r="G851" s="188" t="s">
        <v>373</v>
      </c>
      <c r="H851" s="242">
        <v>2611.9937999116992</v>
      </c>
      <c r="J851" s="235"/>
      <c r="K851" s="188">
        <f t="shared" si="48"/>
        <v>816.59808579511957</v>
      </c>
      <c r="L851" s="188">
        <f t="shared" si="49"/>
        <v>0</v>
      </c>
      <c r="M851" s="188">
        <f t="shared" si="50"/>
        <v>26.25</v>
      </c>
      <c r="N851" s="241">
        <f t="shared" si="51"/>
        <v>2611.9937999116992</v>
      </c>
      <c r="AA851" s="235"/>
      <c r="AF851" s="236"/>
    </row>
    <row r="852" spans="2:32" x14ac:dyDescent="0.25">
      <c r="B852" s="240">
        <v>11973</v>
      </c>
      <c r="C852" s="188">
        <v>33</v>
      </c>
      <c r="D852" s="188">
        <v>2800</v>
      </c>
      <c r="E852" s="241">
        <v>235.47098474072317</v>
      </c>
      <c r="F852" s="188">
        <v>37</v>
      </c>
      <c r="G852" s="188" t="s">
        <v>369</v>
      </c>
      <c r="H852" s="242">
        <v>11021.299078882186</v>
      </c>
      <c r="J852" s="235"/>
      <c r="K852" s="188">
        <f t="shared" si="48"/>
        <v>439.96928162539365</v>
      </c>
      <c r="L852" s="188">
        <f t="shared" si="49"/>
        <v>1089</v>
      </c>
      <c r="M852" s="188">
        <f t="shared" si="50"/>
        <v>92.4</v>
      </c>
      <c r="N852" s="241">
        <f t="shared" si="51"/>
        <v>11021.299078882186</v>
      </c>
      <c r="AA852" s="235"/>
      <c r="AF852" s="236"/>
    </row>
    <row r="853" spans="2:32" x14ac:dyDescent="0.25">
      <c r="B853" s="240">
        <v>12786.02</v>
      </c>
      <c r="C853" s="188">
        <v>44</v>
      </c>
      <c r="D853" s="188">
        <v>1400</v>
      </c>
      <c r="E853" s="241">
        <v>270.35897849067373</v>
      </c>
      <c r="F853" s="188">
        <v>26</v>
      </c>
      <c r="G853" s="188" t="s">
        <v>369</v>
      </c>
      <c r="H853" s="242">
        <v>11927.739989236661</v>
      </c>
      <c r="J853" s="235"/>
      <c r="K853" s="188">
        <f t="shared" si="48"/>
        <v>134.63580977857427</v>
      </c>
      <c r="L853" s="188">
        <f t="shared" si="49"/>
        <v>1936</v>
      </c>
      <c r="M853" s="188">
        <f t="shared" si="50"/>
        <v>61.6</v>
      </c>
      <c r="N853" s="241">
        <f t="shared" si="51"/>
        <v>11927.739989236661</v>
      </c>
      <c r="AA853" s="235"/>
      <c r="AF853" s="236"/>
    </row>
    <row r="854" spans="2:32" x14ac:dyDescent="0.25">
      <c r="B854" s="240">
        <v>12050.32</v>
      </c>
      <c r="C854" s="188">
        <v>35</v>
      </c>
      <c r="D854" s="188">
        <v>1925</v>
      </c>
      <c r="E854" s="241">
        <v>141.30859008820869</v>
      </c>
      <c r="F854" s="188">
        <v>35</v>
      </c>
      <c r="G854" s="188" t="s">
        <v>369</v>
      </c>
      <c r="H854" s="242">
        <v>11057.130847608592</v>
      </c>
      <c r="J854" s="235"/>
      <c r="K854" s="188">
        <f t="shared" si="48"/>
        <v>476.79337793932189</v>
      </c>
      <c r="L854" s="188">
        <f t="shared" si="49"/>
        <v>1225</v>
      </c>
      <c r="M854" s="188">
        <f t="shared" si="50"/>
        <v>67.375</v>
      </c>
      <c r="N854" s="241">
        <f t="shared" si="51"/>
        <v>11057.130847608592</v>
      </c>
      <c r="AA854" s="235"/>
      <c r="AF854" s="236"/>
    </row>
    <row r="855" spans="2:32" x14ac:dyDescent="0.25">
      <c r="B855" s="240">
        <v>8419.4500000000007</v>
      </c>
      <c r="C855" s="188">
        <v>32</v>
      </c>
      <c r="D855" s="188">
        <v>2800</v>
      </c>
      <c r="E855" s="241">
        <v>394.84869825244556</v>
      </c>
      <c r="F855" s="188">
        <v>38</v>
      </c>
      <c r="G855" s="188" t="s">
        <v>369</v>
      </c>
      <c r="H855" s="242">
        <v>7737.603031582943</v>
      </c>
      <c r="J855" s="235"/>
      <c r="K855" s="188">
        <f t="shared" si="48"/>
        <v>269.47030716047448</v>
      </c>
      <c r="L855" s="188">
        <f t="shared" si="49"/>
        <v>1024</v>
      </c>
      <c r="M855" s="188">
        <f t="shared" si="50"/>
        <v>89.6</v>
      </c>
      <c r="N855" s="241">
        <f t="shared" si="51"/>
        <v>7737.603031582943</v>
      </c>
      <c r="AA855" s="235"/>
      <c r="AF855" s="236"/>
    </row>
    <row r="856" spans="2:32" x14ac:dyDescent="0.25">
      <c r="B856" s="240">
        <v>9149.3799999999992</v>
      </c>
      <c r="C856" s="188">
        <v>29</v>
      </c>
      <c r="D856" s="188">
        <v>2800</v>
      </c>
      <c r="E856" s="241">
        <v>206.2987353742366</v>
      </c>
      <c r="F856" s="188">
        <v>41</v>
      </c>
      <c r="G856" s="188" t="s">
        <v>369</v>
      </c>
      <c r="H856" s="242">
        <v>8168.4218763497511</v>
      </c>
      <c r="J856" s="235"/>
      <c r="K856" s="188">
        <f t="shared" si="48"/>
        <v>556.47456971438453</v>
      </c>
      <c r="L856" s="188">
        <f t="shared" si="49"/>
        <v>841</v>
      </c>
      <c r="M856" s="188">
        <f t="shared" si="50"/>
        <v>81.2</v>
      </c>
      <c r="N856" s="241">
        <f t="shared" si="51"/>
        <v>8168.4218763497511</v>
      </c>
      <c r="AA856" s="235"/>
      <c r="AF856" s="236"/>
    </row>
    <row r="857" spans="2:32" x14ac:dyDescent="0.25">
      <c r="B857" s="240">
        <v>12621.73</v>
      </c>
      <c r="C857" s="188">
        <v>25</v>
      </c>
      <c r="D857" s="188">
        <v>6300</v>
      </c>
      <c r="E857" s="241">
        <v>662.24527199256988</v>
      </c>
      <c r="F857" s="188">
        <v>50</v>
      </c>
      <c r="G857" s="188" t="s">
        <v>369</v>
      </c>
      <c r="H857" s="242">
        <v>11708.952214811787</v>
      </c>
      <c r="J857" s="235"/>
      <c r="K857" s="188">
        <f t="shared" ref="K857:K920" si="52">D857*F857/E857</f>
        <v>475.65458497306446</v>
      </c>
      <c r="L857" s="188">
        <f t="shared" ref="L857:L920" si="53">IF(G857="F",0,C857^2)</f>
        <v>625</v>
      </c>
      <c r="M857" s="188">
        <f t="shared" ref="M857:M920" si="54">C857*D857/1000</f>
        <v>157.5</v>
      </c>
      <c r="N857" s="241">
        <f t="shared" ref="N857:N920" si="55">H857</f>
        <v>11708.952214811787</v>
      </c>
      <c r="AA857" s="235"/>
      <c r="AF857" s="236"/>
    </row>
    <row r="858" spans="2:32" x14ac:dyDescent="0.25">
      <c r="B858" s="240">
        <v>13553.42</v>
      </c>
      <c r="C858" s="188">
        <v>29</v>
      </c>
      <c r="D858" s="188">
        <v>2800</v>
      </c>
      <c r="E858" s="241">
        <v>197.96343293487351</v>
      </c>
      <c r="F858" s="188">
        <v>46</v>
      </c>
      <c r="G858" s="188" t="s">
        <v>373</v>
      </c>
      <c r="H858" s="242">
        <v>12705.169368857645</v>
      </c>
      <c r="J858" s="235"/>
      <c r="K858" s="188">
        <f t="shared" si="52"/>
        <v>650.6252093656758</v>
      </c>
      <c r="L858" s="188">
        <f t="shared" si="53"/>
        <v>0</v>
      </c>
      <c r="M858" s="188">
        <f t="shared" si="54"/>
        <v>81.2</v>
      </c>
      <c r="N858" s="241">
        <f t="shared" si="55"/>
        <v>12705.169368857645</v>
      </c>
      <c r="AA858" s="235"/>
      <c r="AF858" s="236"/>
    </row>
    <row r="859" spans="2:32" x14ac:dyDescent="0.25">
      <c r="B859" s="240">
        <v>16334.85</v>
      </c>
      <c r="C859" s="188">
        <v>31</v>
      </c>
      <c r="D859" s="188">
        <v>2800</v>
      </c>
      <c r="E859" s="241">
        <v>343.82208355259411</v>
      </c>
      <c r="F859" s="188">
        <v>39</v>
      </c>
      <c r="G859" s="188" t="s">
        <v>369</v>
      </c>
      <c r="H859" s="242">
        <v>15608.168430850092</v>
      </c>
      <c r="J859" s="235"/>
      <c r="K859" s="188">
        <f t="shared" si="52"/>
        <v>317.60612602795709</v>
      </c>
      <c r="L859" s="188">
        <f t="shared" si="53"/>
        <v>961</v>
      </c>
      <c r="M859" s="188">
        <f t="shared" si="54"/>
        <v>86.8</v>
      </c>
      <c r="N859" s="241">
        <f t="shared" si="55"/>
        <v>15608.168430850092</v>
      </c>
      <c r="AA859" s="235"/>
      <c r="AF859" s="236"/>
    </row>
    <row r="860" spans="2:32" x14ac:dyDescent="0.25">
      <c r="B860" s="240">
        <v>5627.66</v>
      </c>
      <c r="C860" s="188">
        <v>34</v>
      </c>
      <c r="D860" s="188">
        <v>1050</v>
      </c>
      <c r="E860" s="241">
        <v>92.599277646432142</v>
      </c>
      <c r="F860" s="188">
        <v>50</v>
      </c>
      <c r="G860" s="188" t="s">
        <v>373</v>
      </c>
      <c r="H860" s="242">
        <v>4886.3301061063603</v>
      </c>
      <c r="J860" s="235"/>
      <c r="K860" s="188">
        <f t="shared" si="52"/>
        <v>566.95906635965889</v>
      </c>
      <c r="L860" s="188">
        <f t="shared" si="53"/>
        <v>0</v>
      </c>
      <c r="M860" s="188">
        <f t="shared" si="54"/>
        <v>35.700000000000003</v>
      </c>
      <c r="N860" s="241">
        <f t="shared" si="55"/>
        <v>4886.3301061063603</v>
      </c>
      <c r="AA860" s="235"/>
      <c r="AF860" s="236"/>
    </row>
    <row r="861" spans="2:32" x14ac:dyDescent="0.25">
      <c r="B861" s="240">
        <v>5679.72</v>
      </c>
      <c r="C861" s="188">
        <v>39</v>
      </c>
      <c r="D861" s="188">
        <v>1050</v>
      </c>
      <c r="E861" s="241">
        <v>117.21281454130153</v>
      </c>
      <c r="F861" s="188">
        <v>26</v>
      </c>
      <c r="G861" s="188" t="s">
        <v>369</v>
      </c>
      <c r="H861" s="242">
        <v>4836.1676483132924</v>
      </c>
      <c r="J861" s="235"/>
      <c r="K861" s="188">
        <f t="shared" si="52"/>
        <v>232.9096874504321</v>
      </c>
      <c r="L861" s="188">
        <f t="shared" si="53"/>
        <v>1521</v>
      </c>
      <c r="M861" s="188">
        <f t="shared" si="54"/>
        <v>40.950000000000003</v>
      </c>
      <c r="N861" s="241">
        <f t="shared" si="55"/>
        <v>4836.1676483132924</v>
      </c>
      <c r="AA861" s="235"/>
      <c r="AF861" s="236"/>
    </row>
    <row r="862" spans="2:32" x14ac:dyDescent="0.25">
      <c r="B862" s="240">
        <v>15553.09</v>
      </c>
      <c r="C862" s="188">
        <v>29</v>
      </c>
      <c r="D862" s="188">
        <v>4550</v>
      </c>
      <c r="E862" s="241">
        <v>335.23544498313447</v>
      </c>
      <c r="F862" s="188">
        <v>46</v>
      </c>
      <c r="G862" s="188" t="s">
        <v>373</v>
      </c>
      <c r="H862" s="242">
        <v>14733.505912517099</v>
      </c>
      <c r="J862" s="235"/>
      <c r="K862" s="188">
        <f t="shared" si="52"/>
        <v>624.33732211857784</v>
      </c>
      <c r="L862" s="188">
        <f t="shared" si="53"/>
        <v>0</v>
      </c>
      <c r="M862" s="188">
        <f t="shared" si="54"/>
        <v>131.94999999999999</v>
      </c>
      <c r="N862" s="241">
        <f t="shared" si="55"/>
        <v>14733.505912517099</v>
      </c>
      <c r="AA862" s="235"/>
      <c r="AF862" s="236"/>
    </row>
    <row r="863" spans="2:32" x14ac:dyDescent="0.25">
      <c r="B863" s="240">
        <v>2242.38</v>
      </c>
      <c r="C863" s="188">
        <v>24</v>
      </c>
      <c r="D863" s="188">
        <v>1050</v>
      </c>
      <c r="E863" s="241">
        <v>66.067133706329145</v>
      </c>
      <c r="F863" s="188">
        <v>36</v>
      </c>
      <c r="G863" s="188" t="s">
        <v>373</v>
      </c>
      <c r="H863" s="242">
        <v>1464.1095271466029</v>
      </c>
      <c r="J863" s="235"/>
      <c r="K863" s="188">
        <f t="shared" si="52"/>
        <v>572.14529947708036</v>
      </c>
      <c r="L863" s="188">
        <f t="shared" si="53"/>
        <v>0</v>
      </c>
      <c r="M863" s="188">
        <f t="shared" si="54"/>
        <v>25.2</v>
      </c>
      <c r="N863" s="241">
        <f t="shared" si="55"/>
        <v>1464.1095271466029</v>
      </c>
      <c r="AA863" s="235"/>
      <c r="AF863" s="236"/>
    </row>
    <row r="864" spans="2:32" x14ac:dyDescent="0.25">
      <c r="B864" s="240">
        <v>18544.009999999998</v>
      </c>
      <c r="C864" s="188">
        <v>35</v>
      </c>
      <c r="D864" s="188">
        <v>2800</v>
      </c>
      <c r="E864" s="241">
        <v>356.60808324248256</v>
      </c>
      <c r="F864" s="188">
        <v>35</v>
      </c>
      <c r="G864" s="188" t="s">
        <v>369</v>
      </c>
      <c r="H864" s="242">
        <v>17795.825756285427</v>
      </c>
      <c r="J864" s="235"/>
      <c r="K864" s="188">
        <f t="shared" si="52"/>
        <v>274.81149364010071</v>
      </c>
      <c r="L864" s="188">
        <f t="shared" si="53"/>
        <v>1225</v>
      </c>
      <c r="M864" s="188">
        <f t="shared" si="54"/>
        <v>98</v>
      </c>
      <c r="N864" s="241">
        <f t="shared" si="55"/>
        <v>17795.825756285427</v>
      </c>
      <c r="AA864" s="235"/>
      <c r="AF864" s="236"/>
    </row>
    <row r="865" spans="2:32" x14ac:dyDescent="0.25">
      <c r="B865" s="240">
        <v>8583.9</v>
      </c>
      <c r="C865" s="188">
        <v>31</v>
      </c>
      <c r="D865" s="188">
        <v>2275</v>
      </c>
      <c r="E865" s="241">
        <v>160.84555374392633</v>
      </c>
      <c r="F865" s="188">
        <v>49</v>
      </c>
      <c r="G865" s="188" t="s">
        <v>373</v>
      </c>
      <c r="H865" s="242">
        <v>7660.5019211421277</v>
      </c>
      <c r="J865" s="235"/>
      <c r="K865" s="188">
        <f t="shared" si="52"/>
        <v>693.05614861740867</v>
      </c>
      <c r="L865" s="188">
        <f t="shared" si="53"/>
        <v>0</v>
      </c>
      <c r="M865" s="188">
        <f t="shared" si="54"/>
        <v>70.525000000000006</v>
      </c>
      <c r="N865" s="241">
        <f t="shared" si="55"/>
        <v>7660.5019211421277</v>
      </c>
      <c r="AA865" s="235"/>
      <c r="AF865" s="236"/>
    </row>
    <row r="866" spans="2:32" x14ac:dyDescent="0.25">
      <c r="B866" s="240">
        <v>10571.28</v>
      </c>
      <c r="C866" s="188">
        <v>42</v>
      </c>
      <c r="D866" s="188">
        <v>1050</v>
      </c>
      <c r="E866" s="241">
        <v>117.21074458606211</v>
      </c>
      <c r="F866" s="188">
        <v>28</v>
      </c>
      <c r="G866" s="188" t="s">
        <v>369</v>
      </c>
      <c r="H866" s="242">
        <v>9671.9297711018025</v>
      </c>
      <c r="J866" s="235"/>
      <c r="K866" s="188">
        <f t="shared" si="52"/>
        <v>250.83024686711227</v>
      </c>
      <c r="L866" s="188">
        <f t="shared" si="53"/>
        <v>1764</v>
      </c>
      <c r="M866" s="188">
        <f t="shared" si="54"/>
        <v>44.1</v>
      </c>
      <c r="N866" s="241">
        <f t="shared" si="55"/>
        <v>9671.9297711018025</v>
      </c>
      <c r="AA866" s="235"/>
      <c r="AF866" s="236"/>
    </row>
    <row r="867" spans="2:32" x14ac:dyDescent="0.25">
      <c r="B867" s="240">
        <v>6567.67</v>
      </c>
      <c r="C867" s="188">
        <v>23</v>
      </c>
      <c r="D867" s="188">
        <v>2800</v>
      </c>
      <c r="E867" s="241">
        <v>191.71251822436523</v>
      </c>
      <c r="F867" s="188">
        <v>47</v>
      </c>
      <c r="G867" s="188" t="s">
        <v>369</v>
      </c>
      <c r="H867" s="242">
        <v>5546.0376221199185</v>
      </c>
      <c r="J867" s="235"/>
      <c r="K867" s="188">
        <f t="shared" si="52"/>
        <v>686.4444806154271</v>
      </c>
      <c r="L867" s="188">
        <f t="shared" si="53"/>
        <v>529</v>
      </c>
      <c r="M867" s="188">
        <f t="shared" si="54"/>
        <v>64.400000000000006</v>
      </c>
      <c r="N867" s="241">
        <f t="shared" si="55"/>
        <v>5546.0376221199185</v>
      </c>
      <c r="AA867" s="235"/>
      <c r="AF867" s="236"/>
    </row>
    <row r="868" spans="2:32" x14ac:dyDescent="0.25">
      <c r="B868" s="240">
        <v>9668.56</v>
      </c>
      <c r="C868" s="188">
        <v>29</v>
      </c>
      <c r="D868" s="188">
        <v>2800</v>
      </c>
      <c r="E868" s="241">
        <v>179.96740824651974</v>
      </c>
      <c r="F868" s="188">
        <v>31</v>
      </c>
      <c r="G868" s="188" t="s">
        <v>369</v>
      </c>
      <c r="H868" s="242">
        <v>8727.7722665222627</v>
      </c>
      <c r="J868" s="235"/>
      <c r="K868" s="188">
        <f t="shared" si="52"/>
        <v>482.30955174450906</v>
      </c>
      <c r="L868" s="188">
        <f t="shared" si="53"/>
        <v>841</v>
      </c>
      <c r="M868" s="188">
        <f t="shared" si="54"/>
        <v>81.2</v>
      </c>
      <c r="N868" s="241">
        <f t="shared" si="55"/>
        <v>8727.7722665222627</v>
      </c>
      <c r="AA868" s="235"/>
      <c r="AF868" s="236"/>
    </row>
    <row r="869" spans="2:32" x14ac:dyDescent="0.25">
      <c r="B869" s="240">
        <v>2488.5700000000002</v>
      </c>
      <c r="C869" s="188">
        <v>26</v>
      </c>
      <c r="D869" s="188">
        <v>1050</v>
      </c>
      <c r="E869" s="241">
        <v>111.59679713795552</v>
      </c>
      <c r="F869" s="188">
        <v>44</v>
      </c>
      <c r="G869" s="188" t="s">
        <v>369</v>
      </c>
      <c r="H869" s="242">
        <v>1707.4637335900472</v>
      </c>
      <c r="J869" s="235"/>
      <c r="K869" s="188">
        <f t="shared" si="52"/>
        <v>413.9903759324539</v>
      </c>
      <c r="L869" s="188">
        <f t="shared" si="53"/>
        <v>676</v>
      </c>
      <c r="M869" s="188">
        <f t="shared" si="54"/>
        <v>27.3</v>
      </c>
      <c r="N869" s="241">
        <f t="shared" si="55"/>
        <v>1707.4637335900472</v>
      </c>
      <c r="AA869" s="235"/>
      <c r="AF869" s="236"/>
    </row>
    <row r="870" spans="2:32" x14ac:dyDescent="0.25">
      <c r="B870" s="240">
        <v>5729.16</v>
      </c>
      <c r="C870" s="188">
        <v>23</v>
      </c>
      <c r="D870" s="188">
        <v>1925</v>
      </c>
      <c r="E870" s="241">
        <v>112.0063302589009</v>
      </c>
      <c r="F870" s="188">
        <v>50</v>
      </c>
      <c r="G870" s="188" t="s">
        <v>369</v>
      </c>
      <c r="H870" s="242">
        <v>4487.1237718738266</v>
      </c>
      <c r="J870" s="235"/>
      <c r="K870" s="188">
        <f t="shared" si="52"/>
        <v>859.32643072511712</v>
      </c>
      <c r="L870" s="188">
        <f t="shared" si="53"/>
        <v>529</v>
      </c>
      <c r="M870" s="188">
        <f t="shared" si="54"/>
        <v>44.274999999999999</v>
      </c>
      <c r="N870" s="241">
        <f t="shared" si="55"/>
        <v>4487.1237718738266</v>
      </c>
      <c r="AA870" s="235"/>
      <c r="AF870" s="236"/>
    </row>
    <row r="871" spans="2:32" x14ac:dyDescent="0.25">
      <c r="B871" s="240">
        <v>12664.85</v>
      </c>
      <c r="C871" s="188">
        <v>38</v>
      </c>
      <c r="D871" s="188">
        <v>1925</v>
      </c>
      <c r="E871" s="241">
        <v>219.18770667350014</v>
      </c>
      <c r="F871" s="188">
        <v>37</v>
      </c>
      <c r="G871" s="188" t="s">
        <v>369</v>
      </c>
      <c r="H871" s="242">
        <v>11714.374355925054</v>
      </c>
      <c r="J871" s="235"/>
      <c r="K871" s="188">
        <f t="shared" si="52"/>
        <v>324.94979340285749</v>
      </c>
      <c r="L871" s="188">
        <f t="shared" si="53"/>
        <v>1444</v>
      </c>
      <c r="M871" s="188">
        <f t="shared" si="54"/>
        <v>73.150000000000006</v>
      </c>
      <c r="N871" s="241">
        <f t="shared" si="55"/>
        <v>11714.374355925054</v>
      </c>
      <c r="AA871" s="235"/>
      <c r="AF871" s="236"/>
    </row>
    <row r="872" spans="2:32" x14ac:dyDescent="0.25">
      <c r="B872" s="240">
        <v>4622.49</v>
      </c>
      <c r="C872" s="188">
        <v>38</v>
      </c>
      <c r="D872" s="188">
        <v>1050</v>
      </c>
      <c r="E872" s="241">
        <v>108.68872413834795</v>
      </c>
      <c r="F872" s="188">
        <v>22</v>
      </c>
      <c r="G872" s="188" t="s">
        <v>369</v>
      </c>
      <c r="H872" s="242">
        <v>3821.8998597087657</v>
      </c>
      <c r="J872" s="235"/>
      <c r="K872" s="188">
        <f t="shared" si="52"/>
        <v>212.53354644771079</v>
      </c>
      <c r="L872" s="188">
        <f t="shared" si="53"/>
        <v>1444</v>
      </c>
      <c r="M872" s="188">
        <f t="shared" si="54"/>
        <v>39.9</v>
      </c>
      <c r="N872" s="241">
        <f t="shared" si="55"/>
        <v>3821.8998597087657</v>
      </c>
      <c r="AA872" s="235"/>
      <c r="AF872" s="236"/>
    </row>
    <row r="873" spans="2:32" x14ac:dyDescent="0.25">
      <c r="B873" s="240">
        <v>7638.02</v>
      </c>
      <c r="C873" s="188">
        <v>31</v>
      </c>
      <c r="D873" s="188">
        <v>1925</v>
      </c>
      <c r="E873" s="241">
        <v>149.70952120227429</v>
      </c>
      <c r="F873" s="188">
        <v>44</v>
      </c>
      <c r="G873" s="188" t="s">
        <v>369</v>
      </c>
      <c r="H873" s="242">
        <v>6563.7156038792091</v>
      </c>
      <c r="J873" s="235"/>
      <c r="K873" s="188">
        <f t="shared" si="52"/>
        <v>565.76227964526606</v>
      </c>
      <c r="L873" s="188">
        <f t="shared" si="53"/>
        <v>961</v>
      </c>
      <c r="M873" s="188">
        <f t="shared" si="54"/>
        <v>59.674999999999997</v>
      </c>
      <c r="N873" s="241">
        <f t="shared" si="55"/>
        <v>6563.7156038792091</v>
      </c>
      <c r="AA873" s="235"/>
      <c r="AF873" s="236"/>
    </row>
    <row r="874" spans="2:32" x14ac:dyDescent="0.25">
      <c r="B874" s="240">
        <v>8309.43</v>
      </c>
      <c r="C874" s="188">
        <v>28</v>
      </c>
      <c r="D874" s="188">
        <v>2800</v>
      </c>
      <c r="E874" s="241">
        <v>184.70351415651069</v>
      </c>
      <c r="F874" s="188">
        <v>47</v>
      </c>
      <c r="G874" s="188" t="s">
        <v>373</v>
      </c>
      <c r="H874" s="242">
        <v>7315.4116589083433</v>
      </c>
      <c r="J874" s="235"/>
      <c r="K874" s="188">
        <f t="shared" si="52"/>
        <v>712.49321162610465</v>
      </c>
      <c r="L874" s="188">
        <f t="shared" si="53"/>
        <v>0</v>
      </c>
      <c r="M874" s="188">
        <f t="shared" si="54"/>
        <v>78.400000000000006</v>
      </c>
      <c r="N874" s="241">
        <f t="shared" si="55"/>
        <v>7315.4116589083433</v>
      </c>
      <c r="AA874" s="235"/>
      <c r="AF874" s="236"/>
    </row>
    <row r="875" spans="2:32" x14ac:dyDescent="0.25">
      <c r="B875" s="240">
        <v>8391.4599999999991</v>
      </c>
      <c r="C875" s="188">
        <v>29</v>
      </c>
      <c r="D875" s="188">
        <v>2800</v>
      </c>
      <c r="E875" s="241">
        <v>187.54498333058373</v>
      </c>
      <c r="F875" s="188">
        <v>41</v>
      </c>
      <c r="G875" s="188" t="s">
        <v>369</v>
      </c>
      <c r="H875" s="242">
        <v>7288.9843140604589</v>
      </c>
      <c r="J875" s="235"/>
      <c r="K875" s="188">
        <f t="shared" si="52"/>
        <v>612.11981233133361</v>
      </c>
      <c r="L875" s="188">
        <f t="shared" si="53"/>
        <v>841</v>
      </c>
      <c r="M875" s="188">
        <f t="shared" si="54"/>
        <v>81.2</v>
      </c>
      <c r="N875" s="241">
        <f t="shared" si="55"/>
        <v>7288.9843140604589</v>
      </c>
      <c r="AA875" s="235"/>
      <c r="AF875" s="236"/>
    </row>
    <row r="876" spans="2:32" x14ac:dyDescent="0.25">
      <c r="B876" s="240">
        <v>13683.51</v>
      </c>
      <c r="C876" s="188">
        <v>40</v>
      </c>
      <c r="D876" s="188">
        <v>1050</v>
      </c>
      <c r="E876" s="241">
        <v>242.61485210055804</v>
      </c>
      <c r="F876" s="188">
        <v>35</v>
      </c>
      <c r="G876" s="188" t="s">
        <v>369</v>
      </c>
      <c r="H876" s="242">
        <v>12916.639348413828</v>
      </c>
      <c r="J876" s="235"/>
      <c r="K876" s="188">
        <f t="shared" si="52"/>
        <v>151.47465079659676</v>
      </c>
      <c r="L876" s="188">
        <f t="shared" si="53"/>
        <v>1600</v>
      </c>
      <c r="M876" s="188">
        <f t="shared" si="54"/>
        <v>42</v>
      </c>
      <c r="N876" s="241">
        <f t="shared" si="55"/>
        <v>12916.639348413828</v>
      </c>
      <c r="AA876" s="235"/>
      <c r="AF876" s="236"/>
    </row>
    <row r="877" spans="2:32" x14ac:dyDescent="0.25">
      <c r="B877" s="240">
        <v>6910.63</v>
      </c>
      <c r="C877" s="188">
        <v>28</v>
      </c>
      <c r="D877" s="188">
        <v>2800</v>
      </c>
      <c r="E877" s="241">
        <v>232.00074885014308</v>
      </c>
      <c r="F877" s="188">
        <v>47</v>
      </c>
      <c r="G877" s="188" t="s">
        <v>369</v>
      </c>
      <c r="H877" s="242">
        <v>5891.9484770301797</v>
      </c>
      <c r="J877" s="235"/>
      <c r="K877" s="188">
        <f t="shared" si="52"/>
        <v>567.23954837320275</v>
      </c>
      <c r="L877" s="188">
        <f t="shared" si="53"/>
        <v>784</v>
      </c>
      <c r="M877" s="188">
        <f t="shared" si="54"/>
        <v>78.400000000000006</v>
      </c>
      <c r="N877" s="241">
        <f t="shared" si="55"/>
        <v>5891.9484770301797</v>
      </c>
      <c r="AA877" s="235"/>
      <c r="AF877" s="236"/>
    </row>
    <row r="878" spans="2:32" x14ac:dyDescent="0.25">
      <c r="B878" s="240">
        <v>10415.14</v>
      </c>
      <c r="C878" s="188">
        <v>27</v>
      </c>
      <c r="D878" s="188">
        <v>2800</v>
      </c>
      <c r="E878" s="241">
        <v>272.78825025481115</v>
      </c>
      <c r="F878" s="188">
        <v>38</v>
      </c>
      <c r="G878" s="188" t="s">
        <v>369</v>
      </c>
      <c r="H878" s="242">
        <v>9661.7706332085054</v>
      </c>
      <c r="J878" s="235"/>
      <c r="K878" s="188">
        <f t="shared" si="52"/>
        <v>390.04612515609415</v>
      </c>
      <c r="L878" s="188">
        <f t="shared" si="53"/>
        <v>729</v>
      </c>
      <c r="M878" s="188">
        <f t="shared" si="54"/>
        <v>75.599999999999994</v>
      </c>
      <c r="N878" s="241">
        <f t="shared" si="55"/>
        <v>9661.7706332085054</v>
      </c>
      <c r="AA878" s="235"/>
      <c r="AF878" s="236"/>
    </row>
    <row r="879" spans="2:32" x14ac:dyDescent="0.25">
      <c r="B879" s="240">
        <v>4010.5</v>
      </c>
      <c r="C879" s="188">
        <v>31</v>
      </c>
      <c r="D879" s="188">
        <v>1050</v>
      </c>
      <c r="E879" s="241">
        <v>74.236409420273688</v>
      </c>
      <c r="F879" s="188">
        <v>49</v>
      </c>
      <c r="G879" s="188" t="s">
        <v>369</v>
      </c>
      <c r="H879" s="242">
        <v>2839.0851146616078</v>
      </c>
      <c r="J879" s="235"/>
      <c r="K879" s="188">
        <f t="shared" si="52"/>
        <v>693.05614861740867</v>
      </c>
      <c r="L879" s="188">
        <f t="shared" si="53"/>
        <v>961</v>
      </c>
      <c r="M879" s="188">
        <f t="shared" si="54"/>
        <v>32.549999999999997</v>
      </c>
      <c r="N879" s="241">
        <f t="shared" si="55"/>
        <v>2839.0851146616078</v>
      </c>
      <c r="AA879" s="235"/>
      <c r="AF879" s="236"/>
    </row>
    <row r="880" spans="2:32" x14ac:dyDescent="0.25">
      <c r="B880" s="240">
        <v>6644.9</v>
      </c>
      <c r="C880" s="188">
        <v>25</v>
      </c>
      <c r="D880" s="188">
        <v>2800</v>
      </c>
      <c r="E880" s="241">
        <v>178.07335967398745</v>
      </c>
      <c r="F880" s="188">
        <v>45</v>
      </c>
      <c r="G880" s="188" t="s">
        <v>373</v>
      </c>
      <c r="H880" s="242">
        <v>5711.8185192879046</v>
      </c>
      <c r="J880" s="235"/>
      <c r="K880" s="188">
        <f t="shared" si="52"/>
        <v>707.57355412779236</v>
      </c>
      <c r="L880" s="188">
        <f t="shared" si="53"/>
        <v>0</v>
      </c>
      <c r="M880" s="188">
        <f t="shared" si="54"/>
        <v>70</v>
      </c>
      <c r="N880" s="241">
        <f t="shared" si="55"/>
        <v>5711.8185192879046</v>
      </c>
      <c r="AA880" s="235"/>
      <c r="AF880" s="236"/>
    </row>
    <row r="881" spans="2:32" x14ac:dyDescent="0.25">
      <c r="B881" s="240">
        <v>11206.08</v>
      </c>
      <c r="C881" s="188">
        <v>34</v>
      </c>
      <c r="D881" s="188">
        <v>1750</v>
      </c>
      <c r="E881" s="241">
        <v>136.0987976659938</v>
      </c>
      <c r="F881" s="188">
        <v>36</v>
      </c>
      <c r="G881" s="188" t="s">
        <v>373</v>
      </c>
      <c r="H881" s="242">
        <v>10614.155817423962</v>
      </c>
      <c r="J881" s="235"/>
      <c r="K881" s="188">
        <f t="shared" si="52"/>
        <v>462.89901953881429</v>
      </c>
      <c r="L881" s="188">
        <f t="shared" si="53"/>
        <v>0</v>
      </c>
      <c r="M881" s="188">
        <f t="shared" si="54"/>
        <v>59.5</v>
      </c>
      <c r="N881" s="241">
        <f t="shared" si="55"/>
        <v>10614.155817423962</v>
      </c>
      <c r="AA881" s="235"/>
      <c r="AF881" s="236"/>
    </row>
    <row r="882" spans="2:32" x14ac:dyDescent="0.25">
      <c r="B882" s="240">
        <v>9804.08</v>
      </c>
      <c r="C882" s="188">
        <v>30</v>
      </c>
      <c r="D882" s="188">
        <v>2800</v>
      </c>
      <c r="E882" s="241">
        <v>211.50809804364295</v>
      </c>
      <c r="F882" s="188">
        <v>40</v>
      </c>
      <c r="G882" s="188" t="s">
        <v>369</v>
      </c>
      <c r="H882" s="242">
        <v>8789.9206004943371</v>
      </c>
      <c r="J882" s="235"/>
      <c r="K882" s="188">
        <f t="shared" si="52"/>
        <v>529.53055242778328</v>
      </c>
      <c r="L882" s="188">
        <f t="shared" si="53"/>
        <v>900</v>
      </c>
      <c r="M882" s="188">
        <f t="shared" si="54"/>
        <v>84</v>
      </c>
      <c r="N882" s="241">
        <f t="shared" si="55"/>
        <v>8789.9206004943371</v>
      </c>
      <c r="AA882" s="235"/>
      <c r="AF882" s="236"/>
    </row>
    <row r="883" spans="2:32" x14ac:dyDescent="0.25">
      <c r="B883" s="240">
        <v>27893.41</v>
      </c>
      <c r="C883" s="188">
        <v>34</v>
      </c>
      <c r="D883" s="188">
        <v>6300</v>
      </c>
      <c r="E883" s="241">
        <v>464.68363101671054</v>
      </c>
      <c r="F883" s="188">
        <v>50</v>
      </c>
      <c r="G883" s="188" t="s">
        <v>369</v>
      </c>
      <c r="H883" s="242">
        <v>26610.166206463469</v>
      </c>
      <c r="J883" s="235"/>
      <c r="K883" s="188">
        <f t="shared" si="52"/>
        <v>677.88055996461867</v>
      </c>
      <c r="L883" s="188">
        <f t="shared" si="53"/>
        <v>1156</v>
      </c>
      <c r="M883" s="188">
        <f t="shared" si="54"/>
        <v>214.2</v>
      </c>
      <c r="N883" s="241">
        <f t="shared" si="55"/>
        <v>26610.166206463469</v>
      </c>
      <c r="AA883" s="235"/>
      <c r="AF883" s="236"/>
    </row>
    <row r="884" spans="2:32" x14ac:dyDescent="0.25">
      <c r="B884" s="240">
        <v>8114.99</v>
      </c>
      <c r="C884" s="188">
        <v>26</v>
      </c>
      <c r="D884" s="188">
        <v>2800</v>
      </c>
      <c r="E884" s="241">
        <v>197.96377969831761</v>
      </c>
      <c r="F884" s="188">
        <v>50</v>
      </c>
      <c r="G884" s="188" t="s">
        <v>369</v>
      </c>
      <c r="H884" s="242">
        <v>6983.839608113848</v>
      </c>
      <c r="J884" s="235"/>
      <c r="K884" s="188">
        <f t="shared" si="52"/>
        <v>707.20007575804937</v>
      </c>
      <c r="L884" s="188">
        <f t="shared" si="53"/>
        <v>676</v>
      </c>
      <c r="M884" s="188">
        <f t="shared" si="54"/>
        <v>72.8</v>
      </c>
      <c r="N884" s="241">
        <f t="shared" si="55"/>
        <v>6983.839608113848</v>
      </c>
      <c r="AA884" s="235"/>
      <c r="AF884" s="236"/>
    </row>
    <row r="885" spans="2:32" x14ac:dyDescent="0.25">
      <c r="B885" s="240">
        <v>1650.08</v>
      </c>
      <c r="C885" s="188">
        <v>23</v>
      </c>
      <c r="D885" s="188">
        <v>1050</v>
      </c>
      <c r="E885" s="241">
        <v>108.82662563519827</v>
      </c>
      <c r="F885" s="188">
        <v>47</v>
      </c>
      <c r="G885" s="188" t="s">
        <v>373</v>
      </c>
      <c r="H885" s="242">
        <v>1074.5151636563069</v>
      </c>
      <c r="J885" s="235"/>
      <c r="K885" s="188">
        <f t="shared" si="52"/>
        <v>453.47358435451218</v>
      </c>
      <c r="L885" s="188">
        <f t="shared" si="53"/>
        <v>0</v>
      </c>
      <c r="M885" s="188">
        <f t="shared" si="54"/>
        <v>24.15</v>
      </c>
      <c r="N885" s="241">
        <f t="shared" si="55"/>
        <v>1074.5151636563069</v>
      </c>
      <c r="AA885" s="235"/>
      <c r="AF885" s="236"/>
    </row>
    <row r="886" spans="2:32" x14ac:dyDescent="0.25">
      <c r="B886" s="240">
        <v>10381.030000000001</v>
      </c>
      <c r="C886" s="188">
        <v>29</v>
      </c>
      <c r="D886" s="188">
        <v>3500</v>
      </c>
      <c r="E886" s="241">
        <v>234.43122916322963</v>
      </c>
      <c r="F886" s="188">
        <v>41</v>
      </c>
      <c r="G886" s="188" t="s">
        <v>369</v>
      </c>
      <c r="H886" s="242">
        <v>9339.7792056763719</v>
      </c>
      <c r="J886" s="235"/>
      <c r="K886" s="188">
        <f t="shared" si="52"/>
        <v>612.11981233133372</v>
      </c>
      <c r="L886" s="188">
        <f t="shared" si="53"/>
        <v>841</v>
      </c>
      <c r="M886" s="188">
        <f t="shared" si="54"/>
        <v>101.5</v>
      </c>
      <c r="N886" s="241">
        <f t="shared" si="55"/>
        <v>9339.7792056763719</v>
      </c>
      <c r="AA886" s="235"/>
      <c r="AF886" s="236"/>
    </row>
    <row r="887" spans="2:32" x14ac:dyDescent="0.25">
      <c r="B887" s="240">
        <v>9623.24</v>
      </c>
      <c r="C887" s="188">
        <v>29</v>
      </c>
      <c r="D887" s="188">
        <v>2800</v>
      </c>
      <c r="E887" s="241">
        <v>179.96740824651974</v>
      </c>
      <c r="F887" s="188">
        <v>31</v>
      </c>
      <c r="G887" s="188" t="s">
        <v>369</v>
      </c>
      <c r="H887" s="242">
        <v>8727.7722665222627</v>
      </c>
      <c r="J887" s="235"/>
      <c r="K887" s="188">
        <f t="shared" si="52"/>
        <v>482.30955174450906</v>
      </c>
      <c r="L887" s="188">
        <f t="shared" si="53"/>
        <v>841</v>
      </c>
      <c r="M887" s="188">
        <f t="shared" si="54"/>
        <v>81.2</v>
      </c>
      <c r="N887" s="241">
        <f t="shared" si="55"/>
        <v>8727.7722665222627</v>
      </c>
      <c r="AA887" s="235"/>
      <c r="AF887" s="236"/>
    </row>
    <row r="888" spans="2:32" x14ac:dyDescent="0.25">
      <c r="B888" s="240">
        <v>4782</v>
      </c>
      <c r="C888" s="188">
        <v>44</v>
      </c>
      <c r="D888" s="188">
        <v>1050</v>
      </c>
      <c r="E888" s="241">
        <v>202.7692338680053</v>
      </c>
      <c r="F888" s="188">
        <v>11</v>
      </c>
      <c r="G888" s="188" t="s">
        <v>369</v>
      </c>
      <c r="H888" s="242">
        <v>4034.1878812568357</v>
      </c>
      <c r="J888" s="235"/>
      <c r="K888" s="188">
        <f t="shared" si="52"/>
        <v>56.961304137089108</v>
      </c>
      <c r="L888" s="188">
        <f t="shared" si="53"/>
        <v>1936</v>
      </c>
      <c r="M888" s="188">
        <f t="shared" si="54"/>
        <v>46.2</v>
      </c>
      <c r="N888" s="241">
        <f t="shared" si="55"/>
        <v>4034.1878812568357</v>
      </c>
      <c r="AA888" s="235"/>
      <c r="AF888" s="236"/>
    </row>
    <row r="889" spans="2:32" x14ac:dyDescent="0.25">
      <c r="B889" s="240">
        <v>9192.7199999999993</v>
      </c>
      <c r="C889" s="188">
        <v>29</v>
      </c>
      <c r="D889" s="188">
        <v>2800</v>
      </c>
      <c r="E889" s="241">
        <v>206.2987353742366</v>
      </c>
      <c r="F889" s="188">
        <v>41</v>
      </c>
      <c r="G889" s="188" t="s">
        <v>373</v>
      </c>
      <c r="H889" s="242">
        <v>8420.7218763497513</v>
      </c>
      <c r="J889" s="235"/>
      <c r="K889" s="188">
        <f t="shared" si="52"/>
        <v>556.47456971438453</v>
      </c>
      <c r="L889" s="188">
        <f t="shared" si="53"/>
        <v>0</v>
      </c>
      <c r="M889" s="188">
        <f t="shared" si="54"/>
        <v>81.2</v>
      </c>
      <c r="N889" s="241">
        <f t="shared" si="55"/>
        <v>8420.7218763497513</v>
      </c>
      <c r="AA889" s="235"/>
      <c r="AF889" s="236"/>
    </row>
    <row r="890" spans="2:32" x14ac:dyDescent="0.25">
      <c r="B890" s="240">
        <v>6357.56</v>
      </c>
      <c r="C890" s="188">
        <v>24</v>
      </c>
      <c r="D890" s="188">
        <v>2800</v>
      </c>
      <c r="E890" s="241">
        <v>176.17902321687768</v>
      </c>
      <c r="F890" s="188">
        <v>46</v>
      </c>
      <c r="G890" s="188" t="s">
        <v>373</v>
      </c>
      <c r="H890" s="242">
        <v>5358.6856586070344</v>
      </c>
      <c r="J890" s="235"/>
      <c r="K890" s="188">
        <f t="shared" si="52"/>
        <v>731.0745493318251</v>
      </c>
      <c r="L890" s="188">
        <f t="shared" si="53"/>
        <v>0</v>
      </c>
      <c r="M890" s="188">
        <f t="shared" si="54"/>
        <v>67.2</v>
      </c>
      <c r="N890" s="241">
        <f t="shared" si="55"/>
        <v>5358.6856586070344</v>
      </c>
      <c r="AA890" s="235"/>
      <c r="AF890" s="236"/>
    </row>
    <row r="891" spans="2:32" x14ac:dyDescent="0.25">
      <c r="B891" s="240">
        <v>10980.78</v>
      </c>
      <c r="C891" s="188">
        <v>31</v>
      </c>
      <c r="D891" s="188">
        <v>2800</v>
      </c>
      <c r="E891" s="241">
        <v>217.75930356694442</v>
      </c>
      <c r="F891" s="188">
        <v>44</v>
      </c>
      <c r="G891" s="188" t="s">
        <v>369</v>
      </c>
      <c r="H891" s="242">
        <v>9953.7125015694837</v>
      </c>
      <c r="J891" s="235"/>
      <c r="K891" s="188">
        <f t="shared" si="52"/>
        <v>565.76227964526606</v>
      </c>
      <c r="L891" s="188">
        <f t="shared" si="53"/>
        <v>961</v>
      </c>
      <c r="M891" s="188">
        <f t="shared" si="54"/>
        <v>86.8</v>
      </c>
      <c r="N891" s="241">
        <f t="shared" si="55"/>
        <v>9953.7125015694837</v>
      </c>
      <c r="AA891" s="235"/>
      <c r="AF891" s="236"/>
    </row>
    <row r="892" spans="2:32" x14ac:dyDescent="0.25">
      <c r="B892" s="240">
        <v>7587.3</v>
      </c>
      <c r="C892" s="188">
        <v>39</v>
      </c>
      <c r="D892" s="188">
        <v>1050</v>
      </c>
      <c r="E892" s="241">
        <v>117.21281454130153</v>
      </c>
      <c r="F892" s="188">
        <v>46</v>
      </c>
      <c r="G892" s="188" t="s">
        <v>373</v>
      </c>
      <c r="H892" s="242">
        <v>6989.7818452237234</v>
      </c>
      <c r="J892" s="235"/>
      <c r="K892" s="188">
        <f t="shared" si="52"/>
        <v>412.07098548922602</v>
      </c>
      <c r="L892" s="188">
        <f t="shared" si="53"/>
        <v>0</v>
      </c>
      <c r="M892" s="188">
        <f t="shared" si="54"/>
        <v>40.950000000000003</v>
      </c>
      <c r="N892" s="241">
        <f t="shared" si="55"/>
        <v>6989.7818452237234</v>
      </c>
      <c r="AA892" s="235"/>
      <c r="AF892" s="236"/>
    </row>
    <row r="893" spans="2:32" x14ac:dyDescent="0.25">
      <c r="B893" s="240">
        <v>7754.86</v>
      </c>
      <c r="C893" s="188">
        <v>40</v>
      </c>
      <c r="D893" s="188">
        <v>1050</v>
      </c>
      <c r="E893" s="241">
        <v>126.80231288784366</v>
      </c>
      <c r="F893" s="188">
        <v>40</v>
      </c>
      <c r="G893" s="188" t="s">
        <v>369</v>
      </c>
      <c r="H893" s="242">
        <v>6837.0430095021602</v>
      </c>
      <c r="J893" s="235"/>
      <c r="K893" s="188">
        <f t="shared" si="52"/>
        <v>331.22424223561995</v>
      </c>
      <c r="L893" s="188">
        <f t="shared" si="53"/>
        <v>1600</v>
      </c>
      <c r="M893" s="188">
        <f t="shared" si="54"/>
        <v>42</v>
      </c>
      <c r="N893" s="241">
        <f t="shared" si="55"/>
        <v>6837.0430095021602</v>
      </c>
      <c r="AA893" s="235"/>
      <c r="AF893" s="236"/>
    </row>
    <row r="894" spans="2:32" x14ac:dyDescent="0.25">
      <c r="B894" s="240">
        <v>5495.54</v>
      </c>
      <c r="C894" s="188">
        <v>36</v>
      </c>
      <c r="D894" s="188">
        <v>1050</v>
      </c>
      <c r="E894" s="241">
        <v>94.481718361478258</v>
      </c>
      <c r="F894" s="188">
        <v>39</v>
      </c>
      <c r="G894" s="188" t="s">
        <v>369</v>
      </c>
      <c r="H894" s="242">
        <v>4495.1146915078307</v>
      </c>
      <c r="J894" s="235"/>
      <c r="K894" s="188">
        <f t="shared" si="52"/>
        <v>433.41718070081146</v>
      </c>
      <c r="L894" s="188">
        <f t="shared" si="53"/>
        <v>1296</v>
      </c>
      <c r="M894" s="188">
        <f t="shared" si="54"/>
        <v>37.799999999999997</v>
      </c>
      <c r="N894" s="241">
        <f t="shared" si="55"/>
        <v>4495.1146915078307</v>
      </c>
      <c r="AA894" s="235"/>
      <c r="AF894" s="236"/>
    </row>
    <row r="895" spans="2:32" x14ac:dyDescent="0.25">
      <c r="B895" s="240">
        <v>18283.52</v>
      </c>
      <c r="C895" s="188">
        <v>38</v>
      </c>
      <c r="D895" s="188">
        <v>2800</v>
      </c>
      <c r="E895" s="241">
        <v>318.8184824341821</v>
      </c>
      <c r="F895" s="188">
        <v>37</v>
      </c>
      <c r="G895" s="188" t="s">
        <v>373</v>
      </c>
      <c r="H895" s="242">
        <v>17814.113911521494</v>
      </c>
      <c r="J895" s="235"/>
      <c r="K895" s="188">
        <f t="shared" si="52"/>
        <v>324.94979340285744</v>
      </c>
      <c r="L895" s="188">
        <f t="shared" si="53"/>
        <v>0</v>
      </c>
      <c r="M895" s="188">
        <f t="shared" si="54"/>
        <v>106.4</v>
      </c>
      <c r="N895" s="241">
        <f t="shared" si="55"/>
        <v>17814.113911521494</v>
      </c>
      <c r="AA895" s="235"/>
      <c r="AF895" s="236"/>
    </row>
    <row r="896" spans="2:32" x14ac:dyDescent="0.25">
      <c r="B896" s="240">
        <v>4193.41</v>
      </c>
      <c r="C896" s="188">
        <v>33</v>
      </c>
      <c r="D896" s="188">
        <v>1050</v>
      </c>
      <c r="E896" s="241">
        <v>80.274530325056091</v>
      </c>
      <c r="F896" s="188">
        <v>37</v>
      </c>
      <c r="G896" s="188" t="s">
        <v>369</v>
      </c>
      <c r="H896" s="242">
        <v>3193.0207275463017</v>
      </c>
      <c r="J896" s="235"/>
      <c r="K896" s="188">
        <f t="shared" si="52"/>
        <v>483.96421433653347</v>
      </c>
      <c r="L896" s="188">
        <f t="shared" si="53"/>
        <v>1089</v>
      </c>
      <c r="M896" s="188">
        <f t="shared" si="54"/>
        <v>34.65</v>
      </c>
      <c r="N896" s="241">
        <f t="shared" si="55"/>
        <v>3193.0207275463017</v>
      </c>
      <c r="AA896" s="235"/>
      <c r="AF896" s="236"/>
    </row>
    <row r="897" spans="2:32" x14ac:dyDescent="0.25">
      <c r="B897" s="240">
        <v>4927.24</v>
      </c>
      <c r="C897" s="188">
        <v>33</v>
      </c>
      <c r="D897" s="188">
        <v>1400</v>
      </c>
      <c r="E897" s="241">
        <v>174.14866963731865</v>
      </c>
      <c r="F897" s="188">
        <v>37</v>
      </c>
      <c r="G897" s="188" t="s">
        <v>369</v>
      </c>
      <c r="H897" s="242">
        <v>4190.9510379885551</v>
      </c>
      <c r="J897" s="235"/>
      <c r="K897" s="188">
        <f t="shared" si="52"/>
        <v>297.44700380358046</v>
      </c>
      <c r="L897" s="188">
        <f t="shared" si="53"/>
        <v>1089</v>
      </c>
      <c r="M897" s="188">
        <f t="shared" si="54"/>
        <v>46.2</v>
      </c>
      <c r="N897" s="241">
        <f t="shared" si="55"/>
        <v>4190.9510379885551</v>
      </c>
      <c r="AA897" s="235"/>
      <c r="AF897" s="236"/>
    </row>
    <row r="898" spans="2:32" x14ac:dyDescent="0.25">
      <c r="B898" s="240">
        <v>11188.88</v>
      </c>
      <c r="C898" s="188">
        <v>32</v>
      </c>
      <c r="D898" s="188">
        <v>2800</v>
      </c>
      <c r="E898" s="241">
        <v>226.09424352010078</v>
      </c>
      <c r="F898" s="188">
        <v>38</v>
      </c>
      <c r="G898" s="188" t="s">
        <v>369</v>
      </c>
      <c r="H898" s="242">
        <v>10214.470613397963</v>
      </c>
      <c r="J898" s="235"/>
      <c r="K898" s="188">
        <f t="shared" si="52"/>
        <v>470.60021672130972</v>
      </c>
      <c r="L898" s="188">
        <f t="shared" si="53"/>
        <v>1024</v>
      </c>
      <c r="M898" s="188">
        <f t="shared" si="54"/>
        <v>89.6</v>
      </c>
      <c r="N898" s="241">
        <f t="shared" si="55"/>
        <v>10214.470613397963</v>
      </c>
      <c r="AA898" s="235"/>
      <c r="AF898" s="236"/>
    </row>
    <row r="899" spans="2:32" x14ac:dyDescent="0.25">
      <c r="B899" s="240">
        <v>8806.49</v>
      </c>
      <c r="C899" s="188">
        <v>36</v>
      </c>
      <c r="D899" s="188">
        <v>1050</v>
      </c>
      <c r="E899" s="241">
        <v>80.273941164263491</v>
      </c>
      <c r="F899" s="188">
        <v>49</v>
      </c>
      <c r="G899" s="188" t="s">
        <v>373</v>
      </c>
      <c r="H899" s="242">
        <v>7929.5540568079687</v>
      </c>
      <c r="J899" s="235"/>
      <c r="K899" s="188">
        <f t="shared" si="52"/>
        <v>640.93028514345087</v>
      </c>
      <c r="L899" s="188">
        <f t="shared" si="53"/>
        <v>0</v>
      </c>
      <c r="M899" s="188">
        <f t="shared" si="54"/>
        <v>37.799999999999997</v>
      </c>
      <c r="N899" s="241">
        <f t="shared" si="55"/>
        <v>7929.5540568079687</v>
      </c>
      <c r="AA899" s="235"/>
      <c r="AF899" s="236"/>
    </row>
    <row r="900" spans="2:32" x14ac:dyDescent="0.25">
      <c r="B900" s="240">
        <v>6320.47</v>
      </c>
      <c r="C900" s="188">
        <v>38</v>
      </c>
      <c r="D900" s="188">
        <v>1050</v>
      </c>
      <c r="E900" s="241">
        <v>108.68872413834795</v>
      </c>
      <c r="F900" s="188">
        <v>37</v>
      </c>
      <c r="G900" s="188" t="s">
        <v>369</v>
      </c>
      <c r="H900" s="242">
        <v>5403.4179269068673</v>
      </c>
      <c r="J900" s="235"/>
      <c r="K900" s="188">
        <f t="shared" si="52"/>
        <v>357.44278266205907</v>
      </c>
      <c r="L900" s="188">
        <f t="shared" si="53"/>
        <v>1444</v>
      </c>
      <c r="M900" s="188">
        <f t="shared" si="54"/>
        <v>39.9</v>
      </c>
      <c r="N900" s="241">
        <f t="shared" si="55"/>
        <v>5403.4179269068673</v>
      </c>
      <c r="AA900" s="235"/>
      <c r="AF900" s="236"/>
    </row>
    <row r="901" spans="2:32" x14ac:dyDescent="0.25">
      <c r="B901" s="240">
        <v>17610.830000000002</v>
      </c>
      <c r="C901" s="188">
        <v>52</v>
      </c>
      <c r="D901" s="188">
        <v>1050</v>
      </c>
      <c r="E901" s="241">
        <v>428.2911088232126</v>
      </c>
      <c r="F901" s="188">
        <v>28</v>
      </c>
      <c r="G901" s="188" t="s">
        <v>373</v>
      </c>
      <c r="H901" s="242">
        <v>17418.916064945424</v>
      </c>
      <c r="J901" s="235"/>
      <c r="K901" s="188">
        <f t="shared" si="52"/>
        <v>68.644899215350165</v>
      </c>
      <c r="L901" s="188">
        <f t="shared" si="53"/>
        <v>0</v>
      </c>
      <c r="M901" s="188">
        <f t="shared" si="54"/>
        <v>54.6</v>
      </c>
      <c r="N901" s="241">
        <f t="shared" si="55"/>
        <v>17418.916064945424</v>
      </c>
      <c r="AA901" s="235"/>
      <c r="AF901" s="236"/>
    </row>
    <row r="902" spans="2:32" x14ac:dyDescent="0.25">
      <c r="B902" s="240">
        <v>3314.74</v>
      </c>
      <c r="C902" s="188">
        <v>27</v>
      </c>
      <c r="D902" s="188">
        <v>1050</v>
      </c>
      <c r="E902" s="241">
        <v>75.017819079958471</v>
      </c>
      <c r="F902" s="188">
        <v>50</v>
      </c>
      <c r="G902" s="188" t="s">
        <v>373</v>
      </c>
      <c r="H902" s="242">
        <v>2428.8572753581257</v>
      </c>
      <c r="J902" s="235"/>
      <c r="K902" s="188">
        <f t="shared" si="52"/>
        <v>699.83372809122011</v>
      </c>
      <c r="L902" s="188">
        <f t="shared" si="53"/>
        <v>0</v>
      </c>
      <c r="M902" s="188">
        <f t="shared" si="54"/>
        <v>28.35</v>
      </c>
      <c r="N902" s="241">
        <f t="shared" si="55"/>
        <v>2428.8572753581257</v>
      </c>
      <c r="AA902" s="235"/>
      <c r="AF902" s="236"/>
    </row>
    <row r="903" spans="2:32" x14ac:dyDescent="0.25">
      <c r="B903" s="240">
        <v>2843.83</v>
      </c>
      <c r="C903" s="188">
        <v>26</v>
      </c>
      <c r="D903" s="188">
        <v>1050</v>
      </c>
      <c r="E903" s="241">
        <v>67.487885557269266</v>
      </c>
      <c r="F903" s="188">
        <v>49</v>
      </c>
      <c r="G903" s="188" t="s">
        <v>369</v>
      </c>
      <c r="H903" s="242">
        <v>1648.8875230677372</v>
      </c>
      <c r="J903" s="235"/>
      <c r="K903" s="188">
        <f t="shared" si="52"/>
        <v>762.35904525917113</v>
      </c>
      <c r="L903" s="188">
        <f t="shared" si="53"/>
        <v>676</v>
      </c>
      <c r="M903" s="188">
        <f t="shared" si="54"/>
        <v>27.3</v>
      </c>
      <c r="N903" s="241">
        <f t="shared" si="55"/>
        <v>1648.8875230677372</v>
      </c>
      <c r="AA903" s="235"/>
      <c r="AF903" s="236"/>
    </row>
    <row r="904" spans="2:32" x14ac:dyDescent="0.25">
      <c r="B904" s="240">
        <v>14941.88</v>
      </c>
      <c r="C904" s="188">
        <v>40</v>
      </c>
      <c r="D904" s="188">
        <v>1400</v>
      </c>
      <c r="E904" s="241">
        <v>148.46784749955677</v>
      </c>
      <c r="F904" s="188">
        <v>35</v>
      </c>
      <c r="G904" s="188" t="s">
        <v>369</v>
      </c>
      <c r="H904" s="242">
        <v>14016.921620924211</v>
      </c>
      <c r="J904" s="235"/>
      <c r="K904" s="188">
        <f t="shared" si="52"/>
        <v>330.03778814902182</v>
      </c>
      <c r="L904" s="188">
        <f t="shared" si="53"/>
        <v>1600</v>
      </c>
      <c r="M904" s="188">
        <f t="shared" si="54"/>
        <v>56</v>
      </c>
      <c r="N904" s="241">
        <f t="shared" si="55"/>
        <v>14016.921620924211</v>
      </c>
      <c r="AA904" s="235"/>
      <c r="AF904" s="236"/>
    </row>
    <row r="905" spans="2:32" x14ac:dyDescent="0.25">
      <c r="B905" s="240">
        <v>19523.18</v>
      </c>
      <c r="C905" s="188">
        <v>40</v>
      </c>
      <c r="D905" s="188">
        <v>2800</v>
      </c>
      <c r="E905" s="241">
        <v>371.9510284725738</v>
      </c>
      <c r="F905" s="188">
        <v>30</v>
      </c>
      <c r="G905" s="188" t="s">
        <v>369</v>
      </c>
      <c r="H905" s="242">
        <v>18640.671093122386</v>
      </c>
      <c r="J905" s="235"/>
      <c r="K905" s="188">
        <f t="shared" si="52"/>
        <v>225.83618156655757</v>
      </c>
      <c r="L905" s="188">
        <f t="shared" si="53"/>
        <v>1600</v>
      </c>
      <c r="M905" s="188">
        <f t="shared" si="54"/>
        <v>112</v>
      </c>
      <c r="N905" s="241">
        <f t="shared" si="55"/>
        <v>18640.671093122386</v>
      </c>
      <c r="AA905" s="235"/>
      <c r="AF905" s="236"/>
    </row>
    <row r="906" spans="2:32" x14ac:dyDescent="0.25">
      <c r="B906" s="240">
        <v>4939.67</v>
      </c>
      <c r="C906" s="188">
        <v>34</v>
      </c>
      <c r="D906" s="188">
        <v>1050</v>
      </c>
      <c r="E906" s="241">
        <v>84.181525788936767</v>
      </c>
      <c r="F906" s="188">
        <v>46</v>
      </c>
      <c r="G906" s="188" t="s">
        <v>373</v>
      </c>
      <c r="H906" s="242">
        <v>4213.947023433363</v>
      </c>
      <c r="J906" s="235"/>
      <c r="K906" s="188">
        <f t="shared" si="52"/>
        <v>573.76009222141761</v>
      </c>
      <c r="L906" s="188">
        <f t="shared" si="53"/>
        <v>0</v>
      </c>
      <c r="M906" s="188">
        <f t="shared" si="54"/>
        <v>35.700000000000003</v>
      </c>
      <c r="N906" s="241">
        <f t="shared" si="55"/>
        <v>4213.947023433363</v>
      </c>
      <c r="AA906" s="235"/>
      <c r="AF906" s="236"/>
    </row>
    <row r="907" spans="2:32" x14ac:dyDescent="0.25">
      <c r="B907" s="240">
        <v>1391.9</v>
      </c>
      <c r="C907" s="188">
        <v>34</v>
      </c>
      <c r="D907" s="188">
        <v>175</v>
      </c>
      <c r="E907" s="241">
        <v>25.814729366045203</v>
      </c>
      <c r="F907" s="188">
        <v>35</v>
      </c>
      <c r="G907" s="188" t="s">
        <v>369</v>
      </c>
      <c r="H907" s="242">
        <v>730.50858847585073</v>
      </c>
      <c r="J907" s="235"/>
      <c r="K907" s="188">
        <f t="shared" si="52"/>
        <v>237.26764333452107</v>
      </c>
      <c r="L907" s="188">
        <f t="shared" si="53"/>
        <v>1156</v>
      </c>
      <c r="M907" s="188">
        <f t="shared" si="54"/>
        <v>5.95</v>
      </c>
      <c r="N907" s="241">
        <f t="shared" si="55"/>
        <v>730.50858847585073</v>
      </c>
      <c r="AA907" s="235"/>
      <c r="AF907" s="236"/>
    </row>
    <row r="908" spans="2:32" x14ac:dyDescent="0.25">
      <c r="B908" s="240">
        <v>2565.34</v>
      </c>
      <c r="C908" s="188">
        <v>24</v>
      </c>
      <c r="D908" s="188">
        <v>1050</v>
      </c>
      <c r="E908" s="241">
        <v>66.067133706329145</v>
      </c>
      <c r="F908" s="188">
        <v>50</v>
      </c>
      <c r="G908" s="188" t="s">
        <v>369</v>
      </c>
      <c r="H908" s="242">
        <v>1342.1161051300455</v>
      </c>
      <c r="J908" s="235"/>
      <c r="K908" s="188">
        <f t="shared" si="52"/>
        <v>794.64624927372279</v>
      </c>
      <c r="L908" s="188">
        <f t="shared" si="53"/>
        <v>576</v>
      </c>
      <c r="M908" s="188">
        <f t="shared" si="54"/>
        <v>25.2</v>
      </c>
      <c r="N908" s="241">
        <f t="shared" si="55"/>
        <v>1342.1161051300455</v>
      </c>
      <c r="AA908" s="235"/>
      <c r="AF908" s="236"/>
    </row>
    <row r="909" spans="2:32" x14ac:dyDescent="0.25">
      <c r="B909" s="240">
        <v>10275.040000000001</v>
      </c>
      <c r="C909" s="188">
        <v>30</v>
      </c>
      <c r="D909" s="188">
        <v>2800</v>
      </c>
      <c r="E909" s="241">
        <v>211.50809804364295</v>
      </c>
      <c r="F909" s="188">
        <v>45</v>
      </c>
      <c r="G909" s="188" t="s">
        <v>369</v>
      </c>
      <c r="H909" s="242">
        <v>9220.0162499530197</v>
      </c>
      <c r="J909" s="235"/>
      <c r="K909" s="188">
        <f t="shared" si="52"/>
        <v>595.72187148125624</v>
      </c>
      <c r="L909" s="188">
        <f t="shared" si="53"/>
        <v>900</v>
      </c>
      <c r="M909" s="188">
        <f t="shared" si="54"/>
        <v>84</v>
      </c>
      <c r="N909" s="241">
        <f t="shared" si="55"/>
        <v>9220.0162499530197</v>
      </c>
      <c r="AA909" s="235"/>
      <c r="AF909" s="236"/>
    </row>
    <row r="910" spans="2:32" x14ac:dyDescent="0.25">
      <c r="B910" s="240">
        <v>17499.060000000001</v>
      </c>
      <c r="C910" s="188">
        <v>28</v>
      </c>
      <c r="D910" s="188">
        <v>6300</v>
      </c>
      <c r="E910" s="241">
        <v>382.3373606327246</v>
      </c>
      <c r="F910" s="188">
        <v>50</v>
      </c>
      <c r="G910" s="188" t="s">
        <v>369</v>
      </c>
      <c r="H910" s="242">
        <v>16099.850580647224</v>
      </c>
      <c r="J910" s="235"/>
      <c r="K910" s="188">
        <f t="shared" si="52"/>
        <v>823.87972621537961</v>
      </c>
      <c r="L910" s="188">
        <f t="shared" si="53"/>
        <v>784</v>
      </c>
      <c r="M910" s="188">
        <f t="shared" si="54"/>
        <v>176.4</v>
      </c>
      <c r="N910" s="241">
        <f t="shared" si="55"/>
        <v>16099.850580647224</v>
      </c>
      <c r="AA910" s="235"/>
      <c r="AF910" s="236"/>
    </row>
    <row r="911" spans="2:32" x14ac:dyDescent="0.25">
      <c r="B911" s="240">
        <v>2703.62</v>
      </c>
      <c r="C911" s="188">
        <v>31</v>
      </c>
      <c r="D911" s="188">
        <v>1050</v>
      </c>
      <c r="E911" s="241">
        <v>74.236409420273688</v>
      </c>
      <c r="F911" s="188">
        <v>24</v>
      </c>
      <c r="G911" s="188" t="s">
        <v>369</v>
      </c>
      <c r="H911" s="242">
        <v>1945.1263888281665</v>
      </c>
      <c r="J911" s="235"/>
      <c r="K911" s="188">
        <f t="shared" si="52"/>
        <v>339.45607279220019</v>
      </c>
      <c r="L911" s="188">
        <f t="shared" si="53"/>
        <v>961</v>
      </c>
      <c r="M911" s="188">
        <f t="shared" si="54"/>
        <v>32.549999999999997</v>
      </c>
      <c r="N911" s="241">
        <f t="shared" si="55"/>
        <v>1945.1263888281665</v>
      </c>
      <c r="AA911" s="235"/>
      <c r="AF911" s="236"/>
    </row>
    <row r="912" spans="2:32" x14ac:dyDescent="0.25">
      <c r="B912" s="240">
        <v>6057.51</v>
      </c>
      <c r="C912" s="188">
        <v>23</v>
      </c>
      <c r="D912" s="188">
        <v>2800</v>
      </c>
      <c r="E912" s="241">
        <v>174.28469148108047</v>
      </c>
      <c r="F912" s="188">
        <v>47</v>
      </c>
      <c r="G912" s="188" t="s">
        <v>369</v>
      </c>
      <c r="H912" s="242">
        <v>4879.7141014013196</v>
      </c>
      <c r="J912" s="235"/>
      <c r="K912" s="188">
        <f t="shared" si="52"/>
        <v>755.08639847628774</v>
      </c>
      <c r="L912" s="188">
        <f t="shared" si="53"/>
        <v>529</v>
      </c>
      <c r="M912" s="188">
        <f t="shared" si="54"/>
        <v>64.400000000000006</v>
      </c>
      <c r="N912" s="241">
        <f t="shared" si="55"/>
        <v>4879.7141014013196</v>
      </c>
      <c r="AA912" s="235"/>
      <c r="AF912" s="236"/>
    </row>
    <row r="913" spans="2:32" x14ac:dyDescent="0.25">
      <c r="B913" s="240">
        <v>15765.56</v>
      </c>
      <c r="C913" s="188">
        <v>29</v>
      </c>
      <c r="D913" s="188">
        <v>2800</v>
      </c>
      <c r="E913" s="241">
        <v>359.44933135985696</v>
      </c>
      <c r="F913" s="188">
        <v>41</v>
      </c>
      <c r="G913" s="188" t="s">
        <v>369</v>
      </c>
      <c r="H913" s="242">
        <v>15042.286214731728</v>
      </c>
      <c r="J913" s="235"/>
      <c r="K913" s="188">
        <f t="shared" si="52"/>
        <v>319.37741980404411</v>
      </c>
      <c r="L913" s="188">
        <f t="shared" si="53"/>
        <v>841</v>
      </c>
      <c r="M913" s="188">
        <f t="shared" si="54"/>
        <v>81.2</v>
      </c>
      <c r="N913" s="241">
        <f t="shared" si="55"/>
        <v>15042.286214731728</v>
      </c>
      <c r="AA913" s="235"/>
      <c r="AF913" s="236"/>
    </row>
    <row r="914" spans="2:32" x14ac:dyDescent="0.25">
      <c r="B914" s="240">
        <v>24735.98</v>
      </c>
      <c r="C914" s="188">
        <v>32</v>
      </c>
      <c r="D914" s="188">
        <v>4550</v>
      </c>
      <c r="E914" s="241">
        <v>406.29006651836181</v>
      </c>
      <c r="F914" s="188">
        <v>38</v>
      </c>
      <c r="G914" s="188" t="s">
        <v>373</v>
      </c>
      <c r="H914" s="242">
        <v>24100.839065452044</v>
      </c>
      <c r="J914" s="235"/>
      <c r="K914" s="188">
        <f t="shared" si="52"/>
        <v>425.55802922192777</v>
      </c>
      <c r="L914" s="188">
        <f t="shared" si="53"/>
        <v>0</v>
      </c>
      <c r="M914" s="188">
        <f t="shared" si="54"/>
        <v>145.6</v>
      </c>
      <c r="N914" s="241">
        <f t="shared" si="55"/>
        <v>24100.839065452044</v>
      </c>
      <c r="AA914" s="235"/>
      <c r="AF914" s="236"/>
    </row>
    <row r="915" spans="2:32" x14ac:dyDescent="0.25">
      <c r="B915" s="240">
        <v>2897.43</v>
      </c>
      <c r="C915" s="188">
        <v>28</v>
      </c>
      <c r="D915" s="188">
        <v>1050</v>
      </c>
      <c r="E915" s="241">
        <v>76.189928984120797</v>
      </c>
      <c r="F915" s="188">
        <v>32</v>
      </c>
      <c r="G915" s="188" t="s">
        <v>369</v>
      </c>
      <c r="H915" s="242">
        <v>2074.9608143682635</v>
      </c>
      <c r="J915" s="235"/>
      <c r="K915" s="188">
        <f t="shared" si="52"/>
        <v>441.00316732153379</v>
      </c>
      <c r="L915" s="188">
        <f t="shared" si="53"/>
        <v>784</v>
      </c>
      <c r="M915" s="188">
        <f t="shared" si="54"/>
        <v>29.4</v>
      </c>
      <c r="N915" s="241">
        <f t="shared" si="55"/>
        <v>2074.9608143682635</v>
      </c>
      <c r="AA915" s="235"/>
      <c r="AF915" s="236"/>
    </row>
    <row r="916" spans="2:32" x14ac:dyDescent="0.25">
      <c r="B916" s="240">
        <v>1238.6500000000001</v>
      </c>
      <c r="C916" s="188">
        <v>26</v>
      </c>
      <c r="D916" s="188">
        <v>175</v>
      </c>
      <c r="E916" s="241">
        <v>20.042135729632939</v>
      </c>
      <c r="F916" s="188">
        <v>44</v>
      </c>
      <c r="G916" s="188" t="s">
        <v>369</v>
      </c>
      <c r="H916" s="242">
        <v>473.89084264718099</v>
      </c>
      <c r="J916" s="235"/>
      <c r="K916" s="188">
        <f t="shared" si="52"/>
        <v>384.19059245344317</v>
      </c>
      <c r="L916" s="188">
        <f t="shared" si="53"/>
        <v>676</v>
      </c>
      <c r="M916" s="188">
        <f t="shared" si="54"/>
        <v>4.55</v>
      </c>
      <c r="N916" s="241">
        <f t="shared" si="55"/>
        <v>473.89084264718099</v>
      </c>
      <c r="AA916" s="235"/>
      <c r="AF916" s="236"/>
    </row>
    <row r="917" spans="2:32" x14ac:dyDescent="0.25">
      <c r="B917" s="240">
        <v>12372.26</v>
      </c>
      <c r="C917" s="188">
        <v>27</v>
      </c>
      <c r="D917" s="188">
        <v>2800</v>
      </c>
      <c r="E917" s="241">
        <v>346.94752772998368</v>
      </c>
      <c r="F917" s="188">
        <v>33</v>
      </c>
      <c r="G917" s="188" t="s">
        <v>369</v>
      </c>
      <c r="H917" s="242">
        <v>11728.924709660354</v>
      </c>
      <c r="J917" s="235"/>
      <c r="K917" s="188">
        <f t="shared" si="52"/>
        <v>266.32269324573912</v>
      </c>
      <c r="L917" s="188">
        <f t="shared" si="53"/>
        <v>729</v>
      </c>
      <c r="M917" s="188">
        <f t="shared" si="54"/>
        <v>75.599999999999994</v>
      </c>
      <c r="N917" s="241">
        <f t="shared" si="55"/>
        <v>11728.924709660354</v>
      </c>
      <c r="AA917" s="235"/>
      <c r="AF917" s="236"/>
    </row>
    <row r="918" spans="2:32" x14ac:dyDescent="0.25">
      <c r="B918" s="240">
        <v>45575.86</v>
      </c>
      <c r="C918" s="188">
        <v>47</v>
      </c>
      <c r="D918" s="188">
        <v>3500</v>
      </c>
      <c r="E918" s="241">
        <v>848.84495026748482</v>
      </c>
      <c r="F918" s="188">
        <v>38</v>
      </c>
      <c r="G918" s="188" t="s">
        <v>369</v>
      </c>
      <c r="H918" s="242">
        <v>44577.933088134741</v>
      </c>
      <c r="J918" s="235"/>
      <c r="K918" s="188">
        <f t="shared" si="52"/>
        <v>156.6835026327123</v>
      </c>
      <c r="L918" s="188">
        <f t="shared" si="53"/>
        <v>2209</v>
      </c>
      <c r="M918" s="188">
        <f t="shared" si="54"/>
        <v>164.5</v>
      </c>
      <c r="N918" s="241">
        <f t="shared" si="55"/>
        <v>44577.933088134741</v>
      </c>
      <c r="AA918" s="235"/>
      <c r="AF918" s="236"/>
    </row>
    <row r="919" spans="2:32" x14ac:dyDescent="0.25">
      <c r="B919" s="240">
        <v>31526.53</v>
      </c>
      <c r="C919" s="188">
        <v>32</v>
      </c>
      <c r="D919" s="188">
        <v>2800</v>
      </c>
      <c r="E919" s="241">
        <v>375.07387610483647</v>
      </c>
      <c r="F919" s="188">
        <v>48</v>
      </c>
      <c r="G919" s="188" t="s">
        <v>369</v>
      </c>
      <c r="H919" s="242">
        <v>30724.987259252019</v>
      </c>
      <c r="J919" s="235"/>
      <c r="K919" s="188">
        <f t="shared" si="52"/>
        <v>358.32940805089294</v>
      </c>
      <c r="L919" s="188">
        <f t="shared" si="53"/>
        <v>1024</v>
      </c>
      <c r="M919" s="188">
        <f t="shared" si="54"/>
        <v>89.6</v>
      </c>
      <c r="N919" s="241">
        <f t="shared" si="55"/>
        <v>30724.987259252019</v>
      </c>
      <c r="AA919" s="235"/>
      <c r="AF919" s="236"/>
    </row>
    <row r="920" spans="2:32" x14ac:dyDescent="0.25">
      <c r="B920" s="240">
        <v>7746.43</v>
      </c>
      <c r="C920" s="188">
        <v>42</v>
      </c>
      <c r="D920" s="188">
        <v>1059.19345</v>
      </c>
      <c r="E920" s="241">
        <v>152.99151573830252</v>
      </c>
      <c r="F920" s="188">
        <v>28</v>
      </c>
      <c r="G920" s="188" t="s">
        <v>369</v>
      </c>
      <c r="H920" s="242">
        <v>6932.9049594850376</v>
      </c>
      <c r="J920" s="235"/>
      <c r="K920" s="188">
        <f t="shared" si="52"/>
        <v>193.85007369121092</v>
      </c>
      <c r="L920" s="188">
        <f t="shared" si="53"/>
        <v>1764</v>
      </c>
      <c r="M920" s="188">
        <f t="shared" si="54"/>
        <v>44.4861249</v>
      </c>
      <c r="N920" s="241">
        <f t="shared" si="55"/>
        <v>6932.9049594850376</v>
      </c>
      <c r="AA920" s="235"/>
      <c r="AF920" s="236"/>
    </row>
    <row r="921" spans="2:32" x14ac:dyDescent="0.25">
      <c r="B921" s="240">
        <v>5008.72</v>
      </c>
      <c r="C921" s="188">
        <v>29</v>
      </c>
      <c r="D921" s="188">
        <v>1050</v>
      </c>
      <c r="E921" s="241">
        <v>72.549164614365822</v>
      </c>
      <c r="F921" s="188">
        <v>46</v>
      </c>
      <c r="G921" s="188" t="s">
        <v>369</v>
      </c>
      <c r="H921" s="242">
        <v>3939.7311937723171</v>
      </c>
      <c r="J921" s="235"/>
      <c r="K921" s="188">
        <f t="shared" ref="K921:K984" si="56">D921*F921/E921</f>
        <v>665.75542608571777</v>
      </c>
      <c r="L921" s="188">
        <f t="shared" ref="L921:L984" si="57">IF(G921="F",0,C921^2)</f>
        <v>841</v>
      </c>
      <c r="M921" s="188">
        <f t="shared" ref="M921:M984" si="58">C921*D921/1000</f>
        <v>30.45</v>
      </c>
      <c r="N921" s="241">
        <f t="shared" ref="N921:N984" si="59">H921</f>
        <v>3939.7311937723171</v>
      </c>
      <c r="AA921" s="235"/>
      <c r="AF921" s="236"/>
    </row>
    <row r="922" spans="2:32" x14ac:dyDescent="0.25">
      <c r="B922" s="240">
        <v>3658.85</v>
      </c>
      <c r="C922" s="188">
        <v>31</v>
      </c>
      <c r="D922" s="188">
        <v>1050</v>
      </c>
      <c r="E922" s="241">
        <v>74.236409420273688</v>
      </c>
      <c r="F922" s="188">
        <v>39</v>
      </c>
      <c r="G922" s="188" t="s">
        <v>373</v>
      </c>
      <c r="H922" s="242">
        <v>2920.9281180241637</v>
      </c>
      <c r="J922" s="235"/>
      <c r="K922" s="188">
        <f t="shared" si="56"/>
        <v>551.61611828732532</v>
      </c>
      <c r="L922" s="188">
        <f t="shared" si="57"/>
        <v>0</v>
      </c>
      <c r="M922" s="188">
        <f t="shared" si="58"/>
        <v>32.549999999999997</v>
      </c>
      <c r="N922" s="241">
        <f t="shared" si="59"/>
        <v>2920.9281180241637</v>
      </c>
      <c r="AA922" s="235"/>
      <c r="AF922" s="236"/>
    </row>
    <row r="923" spans="2:32" x14ac:dyDescent="0.25">
      <c r="B923" s="240">
        <v>7310.87</v>
      </c>
      <c r="C923" s="188">
        <v>40</v>
      </c>
      <c r="D923" s="188">
        <v>1050</v>
      </c>
      <c r="E923" s="241">
        <v>126.80231288784366</v>
      </c>
      <c r="F923" s="188">
        <v>35</v>
      </c>
      <c r="G923" s="188" t="s">
        <v>369</v>
      </c>
      <c r="H923" s="242">
        <v>6429.9156676642378</v>
      </c>
      <c r="J923" s="235"/>
      <c r="K923" s="188">
        <f t="shared" si="56"/>
        <v>289.82121195616747</v>
      </c>
      <c r="L923" s="188">
        <f t="shared" si="57"/>
        <v>1600</v>
      </c>
      <c r="M923" s="188">
        <f t="shared" si="58"/>
        <v>42</v>
      </c>
      <c r="N923" s="241">
        <f t="shared" si="59"/>
        <v>6429.9156676642378</v>
      </c>
      <c r="AA923" s="235"/>
      <c r="AF923" s="236"/>
    </row>
    <row r="924" spans="2:32" x14ac:dyDescent="0.25">
      <c r="B924" s="240">
        <v>10378.49</v>
      </c>
      <c r="C924" s="188">
        <v>29</v>
      </c>
      <c r="D924" s="188">
        <v>2800</v>
      </c>
      <c r="E924" s="241">
        <v>237.74623129590071</v>
      </c>
      <c r="F924" s="188">
        <v>41</v>
      </c>
      <c r="G924" s="188" t="s">
        <v>369</v>
      </c>
      <c r="H924" s="242">
        <v>9435.8939253841945</v>
      </c>
      <c r="J924" s="235"/>
      <c r="K924" s="188">
        <f t="shared" si="56"/>
        <v>482.86780141267127</v>
      </c>
      <c r="L924" s="188">
        <f t="shared" si="57"/>
        <v>841</v>
      </c>
      <c r="M924" s="188">
        <f t="shared" si="58"/>
        <v>81.2</v>
      </c>
      <c r="N924" s="241">
        <f t="shared" si="59"/>
        <v>9435.8939253841945</v>
      </c>
      <c r="AA924" s="235"/>
      <c r="AF924" s="236"/>
    </row>
    <row r="925" spans="2:32" x14ac:dyDescent="0.25">
      <c r="B925" s="240">
        <v>7381</v>
      </c>
      <c r="C925" s="188">
        <v>34</v>
      </c>
      <c r="D925" s="188">
        <v>1750</v>
      </c>
      <c r="E925" s="241">
        <v>140.30254298156126</v>
      </c>
      <c r="F925" s="188">
        <v>36</v>
      </c>
      <c r="G925" s="188" t="s">
        <v>373</v>
      </c>
      <c r="H925" s="242">
        <v>6734.5306303474163</v>
      </c>
      <c r="J925" s="235"/>
      <c r="K925" s="188">
        <f t="shared" si="56"/>
        <v>449.02963739067468</v>
      </c>
      <c r="L925" s="188">
        <f t="shared" si="57"/>
        <v>0</v>
      </c>
      <c r="M925" s="188">
        <f t="shared" si="58"/>
        <v>59.5</v>
      </c>
      <c r="N925" s="241">
        <f t="shared" si="59"/>
        <v>6734.5306303474163</v>
      </c>
      <c r="AA925" s="235"/>
      <c r="AF925" s="236"/>
    </row>
    <row r="926" spans="2:32" x14ac:dyDescent="0.25">
      <c r="B926" s="240">
        <v>3078.12</v>
      </c>
      <c r="C926" s="188">
        <v>26</v>
      </c>
      <c r="D926" s="188">
        <v>1050</v>
      </c>
      <c r="E926" s="241">
        <v>74.236417386869107</v>
      </c>
      <c r="F926" s="188">
        <v>49</v>
      </c>
      <c r="G926" s="188" t="s">
        <v>369</v>
      </c>
      <c r="H926" s="242">
        <v>1998.4380390358895</v>
      </c>
      <c r="J926" s="235"/>
      <c r="K926" s="188">
        <f t="shared" si="56"/>
        <v>693.05607424288826</v>
      </c>
      <c r="L926" s="188">
        <f t="shared" si="57"/>
        <v>676</v>
      </c>
      <c r="M926" s="188">
        <f t="shared" si="58"/>
        <v>27.3</v>
      </c>
      <c r="N926" s="241">
        <f t="shared" si="59"/>
        <v>1998.4380390358895</v>
      </c>
      <c r="AA926" s="235"/>
      <c r="AF926" s="236"/>
    </row>
    <row r="927" spans="2:32" x14ac:dyDescent="0.25">
      <c r="B927" s="240">
        <v>6542.01</v>
      </c>
      <c r="C927" s="188">
        <v>31</v>
      </c>
      <c r="D927" s="188">
        <v>1750</v>
      </c>
      <c r="E927" s="241">
        <v>136.09956472934027</v>
      </c>
      <c r="F927" s="188">
        <v>39</v>
      </c>
      <c r="G927" s="188" t="s">
        <v>369</v>
      </c>
      <c r="H927" s="242">
        <v>5611.9096775837334</v>
      </c>
      <c r="J927" s="235"/>
      <c r="K927" s="188">
        <f t="shared" si="56"/>
        <v>501.47111150375855</v>
      </c>
      <c r="L927" s="188">
        <f t="shared" si="57"/>
        <v>961</v>
      </c>
      <c r="M927" s="188">
        <f t="shared" si="58"/>
        <v>54.25</v>
      </c>
      <c r="N927" s="241">
        <f t="shared" si="59"/>
        <v>5611.9096775837334</v>
      </c>
      <c r="AA927" s="235"/>
      <c r="AF927" s="236"/>
    </row>
    <row r="928" spans="2:32" x14ac:dyDescent="0.25">
      <c r="B928" s="240">
        <v>6288.2</v>
      </c>
      <c r="C928" s="188">
        <v>32</v>
      </c>
      <c r="D928" s="188">
        <v>1050</v>
      </c>
      <c r="E928" s="241">
        <v>70.329132591964949</v>
      </c>
      <c r="F928" s="188">
        <v>50</v>
      </c>
      <c r="G928" s="188" t="s">
        <v>369</v>
      </c>
      <c r="H928" s="242">
        <v>5063.3514815293984</v>
      </c>
      <c r="J928" s="235"/>
      <c r="K928" s="188">
        <f t="shared" si="56"/>
        <v>746.49008263181804</v>
      </c>
      <c r="L928" s="188">
        <f t="shared" si="57"/>
        <v>1024</v>
      </c>
      <c r="M928" s="188">
        <f t="shared" si="58"/>
        <v>33.6</v>
      </c>
      <c r="N928" s="241">
        <f t="shared" si="59"/>
        <v>5063.3514815293984</v>
      </c>
      <c r="AA928" s="235"/>
      <c r="AF928" s="236"/>
    </row>
    <row r="929" spans="2:32" x14ac:dyDescent="0.25">
      <c r="B929" s="240">
        <v>9046.41</v>
      </c>
      <c r="C929" s="188">
        <v>31</v>
      </c>
      <c r="D929" s="188">
        <v>2100</v>
      </c>
      <c r="E929" s="241">
        <v>262.28206061524043</v>
      </c>
      <c r="F929" s="188">
        <v>49</v>
      </c>
      <c r="G929" s="188" t="s">
        <v>369</v>
      </c>
      <c r="H929" s="242">
        <v>8160.8438909334882</v>
      </c>
      <c r="J929" s="235"/>
      <c r="K929" s="188">
        <f t="shared" si="56"/>
        <v>392.32572658086241</v>
      </c>
      <c r="L929" s="188">
        <f t="shared" si="57"/>
        <v>961</v>
      </c>
      <c r="M929" s="188">
        <f t="shared" si="58"/>
        <v>65.099999999999994</v>
      </c>
      <c r="N929" s="241">
        <f t="shared" si="59"/>
        <v>8160.8438909334882</v>
      </c>
      <c r="AA929" s="235"/>
      <c r="AF929" s="236"/>
    </row>
    <row r="930" spans="2:32" x14ac:dyDescent="0.25">
      <c r="B930" s="240">
        <v>2093.14</v>
      </c>
      <c r="C930" s="188">
        <v>26</v>
      </c>
      <c r="D930" s="188">
        <v>1050</v>
      </c>
      <c r="E930" s="241">
        <v>111.59679713795552</v>
      </c>
      <c r="F930" s="188">
        <v>50</v>
      </c>
      <c r="G930" s="188" t="s">
        <v>373</v>
      </c>
      <c r="H930" s="242">
        <v>1498.833435049969</v>
      </c>
      <c r="J930" s="235"/>
      <c r="K930" s="188">
        <f t="shared" si="56"/>
        <v>470.44360901415217</v>
      </c>
      <c r="L930" s="188">
        <f t="shared" si="57"/>
        <v>0</v>
      </c>
      <c r="M930" s="188">
        <f t="shared" si="58"/>
        <v>27.3</v>
      </c>
      <c r="N930" s="241">
        <f t="shared" si="59"/>
        <v>1498.833435049969</v>
      </c>
      <c r="AA930" s="235"/>
      <c r="AF930" s="236"/>
    </row>
    <row r="931" spans="2:32" x14ac:dyDescent="0.25">
      <c r="B931" s="240">
        <v>28232.42</v>
      </c>
      <c r="C931" s="188">
        <v>44</v>
      </c>
      <c r="D931" s="188">
        <v>2800</v>
      </c>
      <c r="E931" s="241">
        <v>540.71795698134747</v>
      </c>
      <c r="F931" s="188">
        <v>31</v>
      </c>
      <c r="G931" s="188" t="s">
        <v>369</v>
      </c>
      <c r="H931" s="242">
        <v>27302.33946550345</v>
      </c>
      <c r="J931" s="235"/>
      <c r="K931" s="188">
        <f t="shared" si="56"/>
        <v>160.52731165906931</v>
      </c>
      <c r="L931" s="188">
        <f t="shared" si="57"/>
        <v>1936</v>
      </c>
      <c r="M931" s="188">
        <f t="shared" si="58"/>
        <v>123.2</v>
      </c>
      <c r="N931" s="241">
        <f t="shared" si="59"/>
        <v>27302.33946550345</v>
      </c>
      <c r="AA931" s="235"/>
      <c r="AF931" s="236"/>
    </row>
    <row r="932" spans="2:32" x14ac:dyDescent="0.25">
      <c r="B932" s="240">
        <v>5803.7</v>
      </c>
      <c r="C932" s="188">
        <v>31</v>
      </c>
      <c r="D932" s="188">
        <v>1050</v>
      </c>
      <c r="E932" s="241">
        <v>69.263635583508943</v>
      </c>
      <c r="F932" s="188">
        <v>49</v>
      </c>
      <c r="G932" s="188" t="s">
        <v>369</v>
      </c>
      <c r="H932" s="242">
        <v>4517.7994528209547</v>
      </c>
      <c r="J932" s="235"/>
      <c r="K932" s="188">
        <f t="shared" si="56"/>
        <v>742.81402595404313</v>
      </c>
      <c r="L932" s="188">
        <f t="shared" si="57"/>
        <v>961</v>
      </c>
      <c r="M932" s="188">
        <f t="shared" si="58"/>
        <v>32.549999999999997</v>
      </c>
      <c r="N932" s="241">
        <f t="shared" si="59"/>
        <v>4517.7994528209547</v>
      </c>
      <c r="AA932" s="235"/>
      <c r="AF932" s="236"/>
    </row>
    <row r="933" spans="2:32" x14ac:dyDescent="0.25">
      <c r="B933" s="240">
        <v>5832.49</v>
      </c>
      <c r="C933" s="188">
        <v>32</v>
      </c>
      <c r="D933" s="188">
        <v>1050</v>
      </c>
      <c r="E933" s="241">
        <v>70.329132591964949</v>
      </c>
      <c r="F933" s="188">
        <v>43</v>
      </c>
      <c r="G933" s="188" t="s">
        <v>369</v>
      </c>
      <c r="H933" s="242">
        <v>4666.159181793103</v>
      </c>
      <c r="J933" s="235"/>
      <c r="K933" s="188">
        <f t="shared" si="56"/>
        <v>641.98147106336353</v>
      </c>
      <c r="L933" s="188">
        <f t="shared" si="57"/>
        <v>1024</v>
      </c>
      <c r="M933" s="188">
        <f t="shared" si="58"/>
        <v>33.6</v>
      </c>
      <c r="N933" s="241">
        <f t="shared" si="59"/>
        <v>4666.159181793103</v>
      </c>
      <c r="AA933" s="235"/>
      <c r="AF933" s="236"/>
    </row>
    <row r="934" spans="2:32" x14ac:dyDescent="0.25">
      <c r="B934" s="240">
        <v>16653.04</v>
      </c>
      <c r="C934" s="188">
        <v>31</v>
      </c>
      <c r="D934" s="188">
        <v>2800</v>
      </c>
      <c r="E934" s="241">
        <v>203.17255595958929</v>
      </c>
      <c r="F934" s="188">
        <v>49</v>
      </c>
      <c r="G934" s="188" t="s">
        <v>369</v>
      </c>
      <c r="H934" s="242">
        <v>15428.80105265239</v>
      </c>
      <c r="J934" s="235"/>
      <c r="K934" s="188">
        <f t="shared" si="56"/>
        <v>675.28805429454201</v>
      </c>
      <c r="L934" s="188">
        <f t="shared" si="57"/>
        <v>961</v>
      </c>
      <c r="M934" s="188">
        <f t="shared" si="58"/>
        <v>86.8</v>
      </c>
      <c r="N934" s="241">
        <f t="shared" si="59"/>
        <v>15428.80105265239</v>
      </c>
      <c r="AA934" s="235"/>
      <c r="AF934" s="236"/>
    </row>
    <row r="935" spans="2:32" x14ac:dyDescent="0.25">
      <c r="B935" s="240">
        <v>7684.57</v>
      </c>
      <c r="C935" s="188">
        <v>31</v>
      </c>
      <c r="D935" s="188">
        <v>2800</v>
      </c>
      <c r="E935" s="241">
        <v>258.04169106135078</v>
      </c>
      <c r="F935" s="188">
        <v>35</v>
      </c>
      <c r="G935" s="188" t="s">
        <v>369</v>
      </c>
      <c r="H935" s="242">
        <v>6895.9781499429291</v>
      </c>
      <c r="J935" s="235"/>
      <c r="K935" s="188">
        <f t="shared" si="56"/>
        <v>379.78359077138424</v>
      </c>
      <c r="L935" s="188">
        <f t="shared" si="57"/>
        <v>961</v>
      </c>
      <c r="M935" s="188">
        <f t="shared" si="58"/>
        <v>86.8</v>
      </c>
      <c r="N935" s="241">
        <f t="shared" si="59"/>
        <v>6895.9781499429291</v>
      </c>
      <c r="AA935" s="235"/>
      <c r="AF935" s="236"/>
    </row>
    <row r="936" spans="2:32" x14ac:dyDescent="0.25">
      <c r="B936" s="240">
        <v>9135.0499999999993</v>
      </c>
      <c r="C936" s="188">
        <v>48</v>
      </c>
      <c r="D936" s="188">
        <v>1050</v>
      </c>
      <c r="E936" s="241">
        <v>284.12787893413918</v>
      </c>
      <c r="F936" s="188">
        <v>17</v>
      </c>
      <c r="G936" s="188" t="s">
        <v>369</v>
      </c>
      <c r="H936" s="242">
        <v>8249.1472209269668</v>
      </c>
      <c r="J936" s="235"/>
      <c r="K936" s="188">
        <f t="shared" si="56"/>
        <v>62.823824493961851</v>
      </c>
      <c r="L936" s="188">
        <f t="shared" si="57"/>
        <v>2304</v>
      </c>
      <c r="M936" s="188">
        <f t="shared" si="58"/>
        <v>50.4</v>
      </c>
      <c r="N936" s="241">
        <f t="shared" si="59"/>
        <v>8249.1472209269668</v>
      </c>
      <c r="AA936" s="235"/>
      <c r="AF936" s="236"/>
    </row>
    <row r="937" spans="2:32" x14ac:dyDescent="0.25">
      <c r="B937" s="240">
        <v>10117.67</v>
      </c>
      <c r="C937" s="188">
        <v>36</v>
      </c>
      <c r="D937" s="188">
        <v>1971.0789</v>
      </c>
      <c r="E937" s="241">
        <v>177.3627823790975</v>
      </c>
      <c r="F937" s="188">
        <v>39</v>
      </c>
      <c r="G937" s="188" t="s">
        <v>369</v>
      </c>
      <c r="H937" s="242">
        <v>9172.5903719395519</v>
      </c>
      <c r="J937" s="235"/>
      <c r="K937" s="188">
        <f t="shared" si="56"/>
        <v>433.41718070081146</v>
      </c>
      <c r="L937" s="188">
        <f t="shared" si="57"/>
        <v>1296</v>
      </c>
      <c r="M937" s="188">
        <f t="shared" si="58"/>
        <v>70.9588404</v>
      </c>
      <c r="N937" s="241">
        <f t="shared" si="59"/>
        <v>9172.5903719395519</v>
      </c>
      <c r="AA937" s="235"/>
      <c r="AF937" s="236"/>
    </row>
    <row r="938" spans="2:32" x14ac:dyDescent="0.25">
      <c r="B938" s="240">
        <v>3211.63</v>
      </c>
      <c r="C938" s="188">
        <v>28</v>
      </c>
      <c r="D938" s="188">
        <v>1050</v>
      </c>
      <c r="E938" s="241">
        <v>69.263817808691513</v>
      </c>
      <c r="F938" s="188">
        <v>47</v>
      </c>
      <c r="G938" s="188" t="s">
        <v>373</v>
      </c>
      <c r="H938" s="242">
        <v>2254.8502719594562</v>
      </c>
      <c r="J938" s="235"/>
      <c r="K938" s="188">
        <f t="shared" si="56"/>
        <v>712.49321162610465</v>
      </c>
      <c r="L938" s="188">
        <f t="shared" si="57"/>
        <v>0</v>
      </c>
      <c r="M938" s="188">
        <f t="shared" si="58"/>
        <v>29.4</v>
      </c>
      <c r="N938" s="241">
        <f t="shared" si="59"/>
        <v>2254.8502719594562</v>
      </c>
      <c r="AA938" s="235"/>
      <c r="AF938" s="236"/>
    </row>
    <row r="939" spans="2:32" x14ac:dyDescent="0.25">
      <c r="B939" s="240">
        <v>3027.83</v>
      </c>
      <c r="C939" s="188">
        <v>33</v>
      </c>
      <c r="D939" s="188">
        <v>175</v>
      </c>
      <c r="E939" s="241">
        <v>33.16589168760234</v>
      </c>
      <c r="F939" s="188">
        <v>50</v>
      </c>
      <c r="G939" s="188" t="s">
        <v>369</v>
      </c>
      <c r="H939" s="242">
        <v>2356.1480520163254</v>
      </c>
      <c r="J939" s="235"/>
      <c r="K939" s="188">
        <f t="shared" si="56"/>
        <v>263.82526007195565</v>
      </c>
      <c r="L939" s="188">
        <f t="shared" si="57"/>
        <v>1089</v>
      </c>
      <c r="M939" s="188">
        <f t="shared" si="58"/>
        <v>5.7750000000000004</v>
      </c>
      <c r="N939" s="241">
        <f t="shared" si="59"/>
        <v>2356.1480520163254</v>
      </c>
      <c r="AA939" s="235"/>
      <c r="AF939" s="236"/>
    </row>
    <row r="940" spans="2:32" x14ac:dyDescent="0.25">
      <c r="B940" s="240">
        <v>3471.45</v>
      </c>
      <c r="C940" s="188">
        <v>30</v>
      </c>
      <c r="D940" s="188">
        <v>1050</v>
      </c>
      <c r="E940" s="241">
        <v>72.105300507740509</v>
      </c>
      <c r="F940" s="188">
        <v>40</v>
      </c>
      <c r="G940" s="188" t="s">
        <v>369</v>
      </c>
      <c r="H940" s="242">
        <v>2387.0258895163456</v>
      </c>
      <c r="J940" s="235"/>
      <c r="K940" s="188">
        <f t="shared" si="56"/>
        <v>582.48145010492397</v>
      </c>
      <c r="L940" s="188">
        <f t="shared" si="57"/>
        <v>900</v>
      </c>
      <c r="M940" s="188">
        <f t="shared" si="58"/>
        <v>31.5</v>
      </c>
      <c r="N940" s="241">
        <f t="shared" si="59"/>
        <v>2387.0258895163456</v>
      </c>
      <c r="AA940" s="235"/>
      <c r="AF940" s="236"/>
    </row>
    <row r="941" spans="2:32" x14ac:dyDescent="0.25">
      <c r="B941" s="240">
        <v>13577.59</v>
      </c>
      <c r="C941" s="188">
        <v>45</v>
      </c>
      <c r="D941" s="188">
        <v>1750</v>
      </c>
      <c r="E941" s="241">
        <v>569.26770495312769</v>
      </c>
      <c r="F941" s="188">
        <v>25</v>
      </c>
      <c r="G941" s="188" t="s">
        <v>373</v>
      </c>
      <c r="H941" s="242">
        <v>13383.718484837222</v>
      </c>
      <c r="J941" s="235"/>
      <c r="K941" s="188">
        <f t="shared" si="56"/>
        <v>76.85312133348981</v>
      </c>
      <c r="L941" s="188">
        <f t="shared" si="57"/>
        <v>0</v>
      </c>
      <c r="M941" s="188">
        <f t="shared" si="58"/>
        <v>78.75</v>
      </c>
      <c r="N941" s="241">
        <f t="shared" si="59"/>
        <v>13383.718484837222</v>
      </c>
      <c r="AA941" s="235"/>
      <c r="AF941" s="236"/>
    </row>
    <row r="942" spans="2:32" x14ac:dyDescent="0.25">
      <c r="B942" s="240">
        <v>18569.66</v>
      </c>
      <c r="C942" s="188">
        <v>41</v>
      </c>
      <c r="D942" s="188">
        <v>2800</v>
      </c>
      <c r="E942" s="241">
        <v>501.97449296225739</v>
      </c>
      <c r="F942" s="188">
        <v>34</v>
      </c>
      <c r="G942" s="188" t="s">
        <v>369</v>
      </c>
      <c r="H942" s="242">
        <v>17716.972292309376</v>
      </c>
      <c r="J942" s="235"/>
      <c r="K942" s="188">
        <f t="shared" si="56"/>
        <v>189.65107059166436</v>
      </c>
      <c r="L942" s="188">
        <f t="shared" si="57"/>
        <v>1681</v>
      </c>
      <c r="M942" s="188">
        <f t="shared" si="58"/>
        <v>114.8</v>
      </c>
      <c r="N942" s="241">
        <f t="shared" si="59"/>
        <v>17716.972292309376</v>
      </c>
      <c r="AA942" s="235"/>
      <c r="AF942" s="236"/>
    </row>
    <row r="943" spans="2:32" x14ac:dyDescent="0.25">
      <c r="B943" s="240">
        <v>40715.629999999997</v>
      </c>
      <c r="C943" s="188">
        <v>36</v>
      </c>
      <c r="D943" s="188">
        <v>5600</v>
      </c>
      <c r="E943" s="241">
        <v>428.12768620940528</v>
      </c>
      <c r="F943" s="188">
        <v>39</v>
      </c>
      <c r="G943" s="188" t="s">
        <v>373</v>
      </c>
      <c r="H943" s="242">
        <v>39984.995642401183</v>
      </c>
      <c r="J943" s="235"/>
      <c r="K943" s="188">
        <f t="shared" si="56"/>
        <v>510.12818613458336</v>
      </c>
      <c r="L943" s="188">
        <f t="shared" si="57"/>
        <v>0</v>
      </c>
      <c r="M943" s="188">
        <f t="shared" si="58"/>
        <v>201.6</v>
      </c>
      <c r="N943" s="241">
        <f t="shared" si="59"/>
        <v>39984.995642401183</v>
      </c>
      <c r="AA943" s="235"/>
      <c r="AF943" s="236"/>
    </row>
    <row r="944" spans="2:32" x14ac:dyDescent="0.25">
      <c r="B944" s="240">
        <v>9746.25</v>
      </c>
      <c r="C944" s="188">
        <v>38</v>
      </c>
      <c r="D944" s="188">
        <v>1750</v>
      </c>
      <c r="E944" s="241">
        <v>181.14787356391327</v>
      </c>
      <c r="F944" s="188">
        <v>32</v>
      </c>
      <c r="G944" s="188" t="s">
        <v>369</v>
      </c>
      <c r="H944" s="242">
        <v>8826.6279161971815</v>
      </c>
      <c r="J944" s="235"/>
      <c r="K944" s="188">
        <f t="shared" si="56"/>
        <v>309.13970392394293</v>
      </c>
      <c r="L944" s="188">
        <f t="shared" si="57"/>
        <v>1444</v>
      </c>
      <c r="M944" s="188">
        <f t="shared" si="58"/>
        <v>66.5</v>
      </c>
      <c r="N944" s="241">
        <f t="shared" si="59"/>
        <v>8826.6279161971815</v>
      </c>
      <c r="AA944" s="235"/>
      <c r="AF944" s="236"/>
    </row>
    <row r="945" spans="2:32" x14ac:dyDescent="0.25">
      <c r="B945" s="240">
        <v>23304.16</v>
      </c>
      <c r="C945" s="188">
        <v>39</v>
      </c>
      <c r="D945" s="188">
        <v>4079.04</v>
      </c>
      <c r="E945" s="241">
        <v>611.39159905346628</v>
      </c>
      <c r="F945" s="188">
        <v>31</v>
      </c>
      <c r="G945" s="188" t="s">
        <v>369</v>
      </c>
      <c r="H945" s="242">
        <v>22515.297781368139</v>
      </c>
      <c r="J945" s="235"/>
      <c r="K945" s="188">
        <f t="shared" si="56"/>
        <v>206.82364657245137</v>
      </c>
      <c r="L945" s="188">
        <f t="shared" si="57"/>
        <v>1521</v>
      </c>
      <c r="M945" s="188">
        <f t="shared" si="58"/>
        <v>159.08256</v>
      </c>
      <c r="N945" s="241">
        <f t="shared" si="59"/>
        <v>22515.297781368139</v>
      </c>
      <c r="AA945" s="235"/>
      <c r="AF945" s="236"/>
    </row>
    <row r="946" spans="2:32" x14ac:dyDescent="0.25">
      <c r="B946" s="240">
        <v>59781.43</v>
      </c>
      <c r="C946" s="188">
        <v>45</v>
      </c>
      <c r="D946" s="188">
        <v>3500</v>
      </c>
      <c r="E946" s="241">
        <v>543.44205769935263</v>
      </c>
      <c r="F946" s="188">
        <v>40</v>
      </c>
      <c r="G946" s="188" t="s">
        <v>369</v>
      </c>
      <c r="H946" s="242">
        <v>58777.056317909301</v>
      </c>
      <c r="J946" s="235"/>
      <c r="K946" s="188">
        <f t="shared" si="56"/>
        <v>257.61716086658117</v>
      </c>
      <c r="L946" s="188">
        <f t="shared" si="57"/>
        <v>2025</v>
      </c>
      <c r="M946" s="188">
        <f t="shared" si="58"/>
        <v>157.5</v>
      </c>
      <c r="N946" s="241">
        <f t="shared" si="59"/>
        <v>58777.056317909301</v>
      </c>
      <c r="AA946" s="235"/>
      <c r="AF946" s="236"/>
    </row>
    <row r="947" spans="2:32" x14ac:dyDescent="0.25">
      <c r="B947" s="240">
        <v>19411.7</v>
      </c>
      <c r="C947" s="188">
        <v>40</v>
      </c>
      <c r="D947" s="188">
        <v>2800</v>
      </c>
      <c r="E947" s="241">
        <v>371.9510284725738</v>
      </c>
      <c r="F947" s="188">
        <v>29</v>
      </c>
      <c r="G947" s="188" t="s">
        <v>369</v>
      </c>
      <c r="H947" s="242">
        <v>18604.663579493754</v>
      </c>
      <c r="J947" s="235"/>
      <c r="K947" s="188">
        <f t="shared" si="56"/>
        <v>218.30830884767232</v>
      </c>
      <c r="L947" s="188">
        <f t="shared" si="57"/>
        <v>1600</v>
      </c>
      <c r="M947" s="188">
        <f t="shared" si="58"/>
        <v>112</v>
      </c>
      <c r="N947" s="241">
        <f t="shared" si="59"/>
        <v>18604.663579493754</v>
      </c>
      <c r="AA947" s="235"/>
      <c r="AF947" s="236"/>
    </row>
    <row r="948" spans="2:32" x14ac:dyDescent="0.25">
      <c r="B948" s="240">
        <v>4189.7700000000004</v>
      </c>
      <c r="C948" s="188">
        <v>31</v>
      </c>
      <c r="D948" s="188">
        <v>1050</v>
      </c>
      <c r="E948" s="241">
        <v>69.263635583508943</v>
      </c>
      <c r="F948" s="188">
        <v>29</v>
      </c>
      <c r="G948" s="188" t="s">
        <v>369</v>
      </c>
      <c r="H948" s="242">
        <v>3269.2180062785874</v>
      </c>
      <c r="J948" s="235"/>
      <c r="K948" s="188">
        <f t="shared" si="56"/>
        <v>439.62462760545412</v>
      </c>
      <c r="L948" s="188">
        <f t="shared" si="57"/>
        <v>961</v>
      </c>
      <c r="M948" s="188">
        <f t="shared" si="58"/>
        <v>32.549999999999997</v>
      </c>
      <c r="N948" s="241">
        <f t="shared" si="59"/>
        <v>3269.2180062785874</v>
      </c>
      <c r="AA948" s="235"/>
      <c r="AF948" s="236"/>
    </row>
    <row r="949" spans="2:32" x14ac:dyDescent="0.25">
      <c r="B949" s="240">
        <v>5030.8500000000004</v>
      </c>
      <c r="C949" s="188">
        <v>30</v>
      </c>
      <c r="D949" s="188">
        <v>1050</v>
      </c>
      <c r="E949" s="241">
        <v>68.198116736385131</v>
      </c>
      <c r="F949" s="188">
        <v>45</v>
      </c>
      <c r="G949" s="188" t="s">
        <v>369</v>
      </c>
      <c r="H949" s="242">
        <v>3885.390603031185</v>
      </c>
      <c r="J949" s="235"/>
      <c r="K949" s="188">
        <f t="shared" si="56"/>
        <v>692.83438108183316</v>
      </c>
      <c r="L949" s="188">
        <f t="shared" si="57"/>
        <v>900</v>
      </c>
      <c r="M949" s="188">
        <f t="shared" si="58"/>
        <v>31.5</v>
      </c>
      <c r="N949" s="241">
        <f t="shared" si="59"/>
        <v>3885.390603031185</v>
      </c>
      <c r="AA949" s="235"/>
      <c r="AF949" s="236"/>
    </row>
    <row r="950" spans="2:32" x14ac:dyDescent="0.25">
      <c r="B950" s="240">
        <v>30390.91</v>
      </c>
      <c r="C950" s="188">
        <v>44</v>
      </c>
      <c r="D950" s="188">
        <v>2800</v>
      </c>
      <c r="E950" s="241">
        <v>540.71795698134747</v>
      </c>
      <c r="F950" s="188">
        <v>36</v>
      </c>
      <c r="G950" s="188" t="s">
        <v>369</v>
      </c>
      <c r="H950" s="242">
        <v>29472.883712526043</v>
      </c>
      <c r="J950" s="235"/>
      <c r="K950" s="188">
        <f t="shared" si="56"/>
        <v>186.41881353956435</v>
      </c>
      <c r="L950" s="188">
        <f t="shared" si="57"/>
        <v>1936</v>
      </c>
      <c r="M950" s="188">
        <f t="shared" si="58"/>
        <v>123.2</v>
      </c>
      <c r="N950" s="241">
        <f t="shared" si="59"/>
        <v>29472.883712526043</v>
      </c>
      <c r="AA950" s="235"/>
      <c r="AF950" s="236"/>
    </row>
    <row r="951" spans="2:32" x14ac:dyDescent="0.25">
      <c r="B951" s="240">
        <v>5324.37</v>
      </c>
      <c r="C951" s="188">
        <v>41</v>
      </c>
      <c r="D951" s="188">
        <v>1050</v>
      </c>
      <c r="E951" s="241">
        <v>138.16753798014187</v>
      </c>
      <c r="F951" s="188">
        <v>19</v>
      </c>
      <c r="G951" s="188" t="s">
        <v>369</v>
      </c>
      <c r="H951" s="242">
        <v>4605.4139981740191</v>
      </c>
      <c r="J951" s="235"/>
      <c r="K951" s="188">
        <f t="shared" si="56"/>
        <v>144.38992176923145</v>
      </c>
      <c r="L951" s="188">
        <f t="shared" si="57"/>
        <v>1681</v>
      </c>
      <c r="M951" s="188">
        <f t="shared" si="58"/>
        <v>43.05</v>
      </c>
      <c r="N951" s="241">
        <f t="shared" si="59"/>
        <v>4605.4139981740191</v>
      </c>
      <c r="AA951" s="235"/>
      <c r="AF951" s="236"/>
    </row>
    <row r="952" spans="2:32" x14ac:dyDescent="0.25">
      <c r="B952" s="240">
        <v>9897.99</v>
      </c>
      <c r="C952" s="188">
        <v>43</v>
      </c>
      <c r="D952" s="188">
        <v>1050</v>
      </c>
      <c r="E952" s="241">
        <v>183.23645473319311</v>
      </c>
      <c r="F952" s="188">
        <v>32</v>
      </c>
      <c r="G952" s="188" t="s">
        <v>369</v>
      </c>
      <c r="H952" s="242">
        <v>9090.8883744077102</v>
      </c>
      <c r="J952" s="235"/>
      <c r="K952" s="188">
        <f t="shared" si="56"/>
        <v>183.36962505045341</v>
      </c>
      <c r="L952" s="188">
        <f t="shared" si="57"/>
        <v>1849</v>
      </c>
      <c r="M952" s="188">
        <f t="shared" si="58"/>
        <v>45.15</v>
      </c>
      <c r="N952" s="241">
        <f t="shared" si="59"/>
        <v>9090.8883744077102</v>
      </c>
      <c r="AA952" s="235"/>
      <c r="AF952" s="236"/>
    </row>
    <row r="953" spans="2:32" x14ac:dyDescent="0.25">
      <c r="B953" s="240">
        <v>16328.01</v>
      </c>
      <c r="C953" s="188">
        <v>34</v>
      </c>
      <c r="D953" s="188">
        <v>2800</v>
      </c>
      <c r="E953" s="241">
        <v>197.96274419001725</v>
      </c>
      <c r="F953" s="188">
        <v>36</v>
      </c>
      <c r="G953" s="188" t="s">
        <v>369</v>
      </c>
      <c r="H953" s="242">
        <v>15282.115516447813</v>
      </c>
      <c r="J953" s="235"/>
      <c r="K953" s="188">
        <f t="shared" si="56"/>
        <v>509.18671799803775</v>
      </c>
      <c r="L953" s="188">
        <f t="shared" si="57"/>
        <v>1156</v>
      </c>
      <c r="M953" s="188">
        <f t="shared" si="58"/>
        <v>95.2</v>
      </c>
      <c r="N953" s="241">
        <f t="shared" si="59"/>
        <v>15282.115516447813</v>
      </c>
      <c r="AA953" s="235"/>
      <c r="AF953" s="236"/>
    </row>
    <row r="954" spans="2:32" x14ac:dyDescent="0.25">
      <c r="B954" s="240">
        <v>16618.5</v>
      </c>
      <c r="C954" s="188">
        <v>36</v>
      </c>
      <c r="D954" s="188">
        <v>2800</v>
      </c>
      <c r="E954" s="241">
        <v>277.14502765145619</v>
      </c>
      <c r="F954" s="188">
        <v>44</v>
      </c>
      <c r="G954" s="188" t="s">
        <v>373</v>
      </c>
      <c r="H954" s="242">
        <v>15971.715126992452</v>
      </c>
      <c r="J954" s="235"/>
      <c r="K954" s="188">
        <f t="shared" si="56"/>
        <v>444.53260101400446</v>
      </c>
      <c r="L954" s="188">
        <f t="shared" si="57"/>
        <v>0</v>
      </c>
      <c r="M954" s="188">
        <f t="shared" si="58"/>
        <v>100.8</v>
      </c>
      <c r="N954" s="241">
        <f t="shared" si="59"/>
        <v>15971.715126992452</v>
      </c>
      <c r="AA954" s="235"/>
      <c r="AF954" s="236"/>
    </row>
    <row r="955" spans="2:32" x14ac:dyDescent="0.25">
      <c r="B955" s="240">
        <v>8889.33</v>
      </c>
      <c r="C955" s="188">
        <v>31</v>
      </c>
      <c r="D955" s="188">
        <v>2800</v>
      </c>
      <c r="E955" s="241">
        <v>217.75930356694442</v>
      </c>
      <c r="F955" s="188">
        <v>29</v>
      </c>
      <c r="G955" s="188" t="s">
        <v>369</v>
      </c>
      <c r="H955" s="242">
        <v>8031.6274982518771</v>
      </c>
      <c r="J955" s="235"/>
      <c r="K955" s="188">
        <f t="shared" si="56"/>
        <v>372.88877522074358</v>
      </c>
      <c r="L955" s="188">
        <f t="shared" si="57"/>
        <v>961</v>
      </c>
      <c r="M955" s="188">
        <f t="shared" si="58"/>
        <v>86.8</v>
      </c>
      <c r="N955" s="241">
        <f t="shared" si="59"/>
        <v>8031.6274982518771</v>
      </c>
      <c r="AA955" s="235"/>
      <c r="AF955" s="236"/>
    </row>
    <row r="956" spans="2:32" x14ac:dyDescent="0.25">
      <c r="B956" s="240">
        <v>7254.62</v>
      </c>
      <c r="C956" s="188">
        <v>29</v>
      </c>
      <c r="D956" s="188">
        <v>2800</v>
      </c>
      <c r="E956" s="241">
        <v>187.54498333058373</v>
      </c>
      <c r="F956" s="188">
        <v>31</v>
      </c>
      <c r="G956" s="188" t="s">
        <v>369</v>
      </c>
      <c r="H956" s="242">
        <v>6342.4053556276149</v>
      </c>
      <c r="J956" s="235"/>
      <c r="K956" s="188">
        <f t="shared" si="56"/>
        <v>462.82229712856929</v>
      </c>
      <c r="L956" s="188">
        <f t="shared" si="57"/>
        <v>841</v>
      </c>
      <c r="M956" s="188">
        <f t="shared" si="58"/>
        <v>81.2</v>
      </c>
      <c r="N956" s="241">
        <f t="shared" si="59"/>
        <v>6342.4053556276149</v>
      </c>
      <c r="AA956" s="235"/>
      <c r="AF956" s="236"/>
    </row>
    <row r="957" spans="2:32" x14ac:dyDescent="0.25">
      <c r="B957" s="240">
        <v>7487.29</v>
      </c>
      <c r="C957" s="188">
        <v>42</v>
      </c>
      <c r="D957" s="188">
        <v>700</v>
      </c>
      <c r="E957" s="241">
        <v>204.6284533204321</v>
      </c>
      <c r="F957" s="188">
        <v>18</v>
      </c>
      <c r="G957" s="188" t="s">
        <v>369</v>
      </c>
      <c r="H957" s="242">
        <v>6794.1999302790191</v>
      </c>
      <c r="J957" s="235"/>
      <c r="K957" s="188">
        <f t="shared" si="56"/>
        <v>61.575014596183202</v>
      </c>
      <c r="L957" s="188">
        <f t="shared" si="57"/>
        <v>1764</v>
      </c>
      <c r="M957" s="188">
        <f t="shared" si="58"/>
        <v>29.4</v>
      </c>
      <c r="N957" s="241">
        <f t="shared" si="59"/>
        <v>6794.1999302790191</v>
      </c>
      <c r="AA957" s="235"/>
      <c r="AF957" s="236"/>
    </row>
    <row r="958" spans="2:32" x14ac:dyDescent="0.25">
      <c r="B958" s="240">
        <v>8170.76</v>
      </c>
      <c r="C958" s="188">
        <v>37</v>
      </c>
      <c r="D958" s="188">
        <v>1050</v>
      </c>
      <c r="E958" s="241">
        <v>193.00286718710481</v>
      </c>
      <c r="F958" s="188">
        <v>23</v>
      </c>
      <c r="G958" s="188" t="s">
        <v>373</v>
      </c>
      <c r="H958" s="242">
        <v>7923.4136896320879</v>
      </c>
      <c r="J958" s="235"/>
      <c r="K958" s="188">
        <f t="shared" si="56"/>
        <v>125.12767479556669</v>
      </c>
      <c r="L958" s="188">
        <f t="shared" si="57"/>
        <v>0</v>
      </c>
      <c r="M958" s="188">
        <f t="shared" si="58"/>
        <v>38.85</v>
      </c>
      <c r="N958" s="241">
        <f t="shared" si="59"/>
        <v>7923.4136896320879</v>
      </c>
      <c r="AA958" s="235"/>
      <c r="AF958" s="236"/>
    </row>
    <row r="959" spans="2:32" x14ac:dyDescent="0.25">
      <c r="B959" s="240">
        <v>9687.07</v>
      </c>
      <c r="C959" s="188">
        <v>50</v>
      </c>
      <c r="D959" s="188">
        <v>1050</v>
      </c>
      <c r="E959" s="241">
        <v>351.95119968295711</v>
      </c>
      <c r="F959" s="188">
        <v>15</v>
      </c>
      <c r="G959" s="188" t="s">
        <v>369</v>
      </c>
      <c r="H959" s="242">
        <v>8803.7087781979953</v>
      </c>
      <c r="J959" s="235"/>
      <c r="K959" s="188">
        <f t="shared" si="56"/>
        <v>44.750522271803121</v>
      </c>
      <c r="L959" s="188">
        <f t="shared" si="57"/>
        <v>2500</v>
      </c>
      <c r="M959" s="188">
        <f t="shared" si="58"/>
        <v>52.5</v>
      </c>
      <c r="N959" s="241">
        <f t="shared" si="59"/>
        <v>8803.7087781979953</v>
      </c>
      <c r="AA959" s="235"/>
      <c r="AF959" s="236"/>
    </row>
    <row r="960" spans="2:32" x14ac:dyDescent="0.25">
      <c r="B960" s="240">
        <v>4470.16</v>
      </c>
      <c r="C960" s="188">
        <v>34</v>
      </c>
      <c r="D960" s="188">
        <v>1050</v>
      </c>
      <c r="E960" s="241">
        <v>84.181525788936767</v>
      </c>
      <c r="F960" s="188">
        <v>36</v>
      </c>
      <c r="G960" s="188" t="s">
        <v>369</v>
      </c>
      <c r="H960" s="242">
        <v>3506.8979175552354</v>
      </c>
      <c r="J960" s="235"/>
      <c r="K960" s="188">
        <f t="shared" si="56"/>
        <v>449.02963739067462</v>
      </c>
      <c r="L960" s="188">
        <f t="shared" si="57"/>
        <v>1156</v>
      </c>
      <c r="M960" s="188">
        <f t="shared" si="58"/>
        <v>35.700000000000003</v>
      </c>
      <c r="N960" s="241">
        <f t="shared" si="59"/>
        <v>3506.8979175552354</v>
      </c>
      <c r="AA960" s="235"/>
      <c r="AF960" s="236"/>
    </row>
    <row r="961" spans="2:32" x14ac:dyDescent="0.25">
      <c r="B961" s="240">
        <v>10001.74</v>
      </c>
      <c r="C961" s="188">
        <v>31</v>
      </c>
      <c r="D961" s="188">
        <v>2856.5887000000002</v>
      </c>
      <c r="E961" s="241">
        <v>282.23595250393987</v>
      </c>
      <c r="F961" s="188">
        <v>44</v>
      </c>
      <c r="G961" s="188" t="s">
        <v>373</v>
      </c>
      <c r="H961" s="242">
        <v>9369.4617170578786</v>
      </c>
      <c r="J961" s="235"/>
      <c r="K961" s="188">
        <f t="shared" si="56"/>
        <v>445.33625742895191</v>
      </c>
      <c r="L961" s="188">
        <f t="shared" si="57"/>
        <v>0</v>
      </c>
      <c r="M961" s="188">
        <f t="shared" si="58"/>
        <v>88.554249700000014</v>
      </c>
      <c r="N961" s="241">
        <f t="shared" si="59"/>
        <v>9369.4617170578786</v>
      </c>
      <c r="AA961" s="235"/>
      <c r="AF961" s="236"/>
    </row>
    <row r="962" spans="2:32" x14ac:dyDescent="0.25">
      <c r="B962" s="240">
        <v>6275.18</v>
      </c>
      <c r="C962" s="188">
        <v>39</v>
      </c>
      <c r="D962" s="188">
        <v>1050</v>
      </c>
      <c r="E962" s="241">
        <v>117.21281454130153</v>
      </c>
      <c r="F962" s="188">
        <v>31</v>
      </c>
      <c r="G962" s="188" t="s">
        <v>369</v>
      </c>
      <c r="H962" s="242">
        <v>5434.5485298738013</v>
      </c>
      <c r="J962" s="235"/>
      <c r="K962" s="188">
        <f t="shared" si="56"/>
        <v>277.70001196013055</v>
      </c>
      <c r="L962" s="188">
        <f t="shared" si="57"/>
        <v>1521</v>
      </c>
      <c r="M962" s="188">
        <f t="shared" si="58"/>
        <v>40.950000000000003</v>
      </c>
      <c r="N962" s="241">
        <f t="shared" si="59"/>
        <v>5434.5485298738013</v>
      </c>
      <c r="AA962" s="235"/>
      <c r="AF962" s="236"/>
    </row>
    <row r="963" spans="2:32" x14ac:dyDescent="0.25">
      <c r="B963" s="240">
        <v>18895.71</v>
      </c>
      <c r="C963" s="188">
        <v>39</v>
      </c>
      <c r="D963" s="188">
        <v>2800</v>
      </c>
      <c r="E963" s="241">
        <v>454.35781164410406</v>
      </c>
      <c r="F963" s="188">
        <v>36</v>
      </c>
      <c r="G963" s="188" t="s">
        <v>369</v>
      </c>
      <c r="H963" s="242">
        <v>18030.164410896363</v>
      </c>
      <c r="J963" s="235"/>
      <c r="K963" s="188">
        <f t="shared" si="56"/>
        <v>221.85158352456384</v>
      </c>
      <c r="L963" s="188">
        <f t="shared" si="57"/>
        <v>1521</v>
      </c>
      <c r="M963" s="188">
        <f t="shared" si="58"/>
        <v>109.2</v>
      </c>
      <c r="N963" s="241">
        <f t="shared" si="59"/>
        <v>18030.164410896363</v>
      </c>
      <c r="AA963" s="235"/>
      <c r="AF963" s="236"/>
    </row>
    <row r="964" spans="2:32" x14ac:dyDescent="0.25">
      <c r="B964" s="240">
        <v>3553.97</v>
      </c>
      <c r="C964" s="188">
        <v>31</v>
      </c>
      <c r="D964" s="188">
        <v>1050</v>
      </c>
      <c r="E964" s="241">
        <v>74.236409420273688</v>
      </c>
      <c r="F964" s="188">
        <v>37</v>
      </c>
      <c r="G964" s="188" t="s">
        <v>369</v>
      </c>
      <c r="H964" s="242">
        <v>2578.0837597804834</v>
      </c>
      <c r="J964" s="235"/>
      <c r="K964" s="188">
        <f t="shared" si="56"/>
        <v>523.32811222130863</v>
      </c>
      <c r="L964" s="188">
        <f t="shared" si="57"/>
        <v>961</v>
      </c>
      <c r="M964" s="188">
        <f t="shared" si="58"/>
        <v>32.549999999999997</v>
      </c>
      <c r="N964" s="241">
        <f t="shared" si="59"/>
        <v>2578.0837597804834</v>
      </c>
      <c r="AA964" s="235"/>
      <c r="AF964" s="236"/>
    </row>
    <row r="965" spans="2:32" x14ac:dyDescent="0.25">
      <c r="B965" s="240">
        <v>5970.65</v>
      </c>
      <c r="C965" s="188">
        <v>40</v>
      </c>
      <c r="D965" s="188">
        <v>1050</v>
      </c>
      <c r="E965" s="241">
        <v>126.80231288784366</v>
      </c>
      <c r="F965" s="188">
        <v>25</v>
      </c>
      <c r="G965" s="188" t="s">
        <v>369</v>
      </c>
      <c r="H965" s="242">
        <v>5202.7824504805876</v>
      </c>
      <c r="J965" s="235"/>
      <c r="K965" s="188">
        <f t="shared" si="56"/>
        <v>207.01515139726246</v>
      </c>
      <c r="L965" s="188">
        <f t="shared" si="57"/>
        <v>1600</v>
      </c>
      <c r="M965" s="188">
        <f t="shared" si="58"/>
        <v>42</v>
      </c>
      <c r="N965" s="241">
        <f t="shared" si="59"/>
        <v>5202.7824504805876</v>
      </c>
      <c r="AA965" s="235"/>
      <c r="AF965" s="236"/>
    </row>
    <row r="966" spans="2:32" x14ac:dyDescent="0.25">
      <c r="B966" s="240">
        <v>2365.3200000000002</v>
      </c>
      <c r="C966" s="188">
        <v>36</v>
      </c>
      <c r="D966" s="188">
        <v>175</v>
      </c>
      <c r="E966" s="241">
        <v>24.616337366473875</v>
      </c>
      <c r="F966" s="188">
        <v>39</v>
      </c>
      <c r="G966" s="188" t="s">
        <v>369</v>
      </c>
      <c r="H966" s="242">
        <v>1633.8036491320413</v>
      </c>
      <c r="J966" s="235"/>
      <c r="K966" s="188">
        <f t="shared" si="56"/>
        <v>277.25489370710699</v>
      </c>
      <c r="L966" s="188">
        <f t="shared" si="57"/>
        <v>1296</v>
      </c>
      <c r="M966" s="188">
        <f t="shared" si="58"/>
        <v>6.3</v>
      </c>
      <c r="N966" s="241">
        <f t="shared" si="59"/>
        <v>1633.8036491320413</v>
      </c>
      <c r="AA966" s="235"/>
      <c r="AF966" s="236"/>
    </row>
    <row r="967" spans="2:32" x14ac:dyDescent="0.25">
      <c r="B967" s="240">
        <v>6705.7</v>
      </c>
      <c r="C967" s="188">
        <v>33</v>
      </c>
      <c r="D967" s="188">
        <v>2800</v>
      </c>
      <c r="E967" s="241">
        <v>235.47098474072317</v>
      </c>
      <c r="F967" s="188">
        <v>17</v>
      </c>
      <c r="G967" s="188" t="s">
        <v>369</v>
      </c>
      <c r="H967" s="242">
        <v>6059.517939475847</v>
      </c>
      <c r="J967" s="235"/>
      <c r="K967" s="188">
        <f t="shared" si="56"/>
        <v>202.14804831437004</v>
      </c>
      <c r="L967" s="188">
        <f t="shared" si="57"/>
        <v>1089</v>
      </c>
      <c r="M967" s="188">
        <f t="shared" si="58"/>
        <v>92.4</v>
      </c>
      <c r="N967" s="241">
        <f t="shared" si="59"/>
        <v>6059.517939475847</v>
      </c>
      <c r="AA967" s="235"/>
      <c r="AF967" s="236"/>
    </row>
    <row r="968" spans="2:32" x14ac:dyDescent="0.25">
      <c r="B968" s="240">
        <v>4165.3599999999997</v>
      </c>
      <c r="C968" s="188">
        <v>33</v>
      </c>
      <c r="D968" s="188">
        <v>1050</v>
      </c>
      <c r="E968" s="241">
        <v>80.274530325056091</v>
      </c>
      <c r="F968" s="188">
        <v>37</v>
      </c>
      <c r="G968" s="188" t="s">
        <v>369</v>
      </c>
      <c r="H968" s="242">
        <v>3193.0207275463017</v>
      </c>
      <c r="J968" s="235"/>
      <c r="K968" s="188">
        <f t="shared" si="56"/>
        <v>483.96421433653347</v>
      </c>
      <c r="L968" s="188">
        <f t="shared" si="57"/>
        <v>1089</v>
      </c>
      <c r="M968" s="188">
        <f t="shared" si="58"/>
        <v>34.65</v>
      </c>
      <c r="N968" s="241">
        <f t="shared" si="59"/>
        <v>3193.0207275463017</v>
      </c>
      <c r="AA968" s="235"/>
      <c r="AF968" s="236"/>
    </row>
    <row r="969" spans="2:32" x14ac:dyDescent="0.25">
      <c r="B969" s="240">
        <v>11139.22</v>
      </c>
      <c r="C969" s="188">
        <v>35</v>
      </c>
      <c r="D969" s="188">
        <v>1925</v>
      </c>
      <c r="E969" s="241">
        <v>179.79319551652401</v>
      </c>
      <c r="F969" s="188">
        <v>50</v>
      </c>
      <c r="G969" s="188" t="s">
        <v>369</v>
      </c>
      <c r="H969" s="242">
        <v>10013.444300130113</v>
      </c>
      <c r="J969" s="235"/>
      <c r="K969" s="188">
        <f t="shared" si="56"/>
        <v>535.33727860771057</v>
      </c>
      <c r="L969" s="188">
        <f t="shared" si="57"/>
        <v>1225</v>
      </c>
      <c r="M969" s="188">
        <f t="shared" si="58"/>
        <v>67.375</v>
      </c>
      <c r="N969" s="241">
        <f t="shared" si="59"/>
        <v>10013.444300130113</v>
      </c>
      <c r="AA969" s="235"/>
      <c r="AF969" s="236"/>
    </row>
    <row r="970" spans="2:32" x14ac:dyDescent="0.25">
      <c r="B970" s="240">
        <v>20187.490000000002</v>
      </c>
      <c r="C970" s="188">
        <v>32</v>
      </c>
      <c r="D970" s="188">
        <v>2800</v>
      </c>
      <c r="E970" s="241">
        <v>392.78703393528815</v>
      </c>
      <c r="F970" s="188">
        <v>43</v>
      </c>
      <c r="G970" s="188" t="s">
        <v>369</v>
      </c>
      <c r="H970" s="242">
        <v>19453.729256438579</v>
      </c>
      <c r="J970" s="235"/>
      <c r="K970" s="188">
        <f t="shared" si="56"/>
        <v>306.52742987396056</v>
      </c>
      <c r="L970" s="188">
        <f t="shared" si="57"/>
        <v>1024</v>
      </c>
      <c r="M970" s="188">
        <f t="shared" si="58"/>
        <v>89.6</v>
      </c>
      <c r="N970" s="241">
        <f t="shared" si="59"/>
        <v>19453.729256438579</v>
      </c>
      <c r="AA970" s="235"/>
      <c r="AF970" s="236"/>
    </row>
    <row r="971" spans="2:32" x14ac:dyDescent="0.25">
      <c r="B971" s="240">
        <v>15428.9</v>
      </c>
      <c r="C971" s="188">
        <v>35</v>
      </c>
      <c r="D971" s="188">
        <v>2800</v>
      </c>
      <c r="E971" s="241">
        <v>261.51737529676222</v>
      </c>
      <c r="F971" s="188">
        <v>45</v>
      </c>
      <c r="G971" s="188" t="s">
        <v>369</v>
      </c>
      <c r="H971" s="242">
        <v>14362.905009945505</v>
      </c>
      <c r="J971" s="235"/>
      <c r="K971" s="188">
        <f t="shared" si="56"/>
        <v>481.80355074693949</v>
      </c>
      <c r="L971" s="188">
        <f t="shared" si="57"/>
        <v>1225</v>
      </c>
      <c r="M971" s="188">
        <f t="shared" si="58"/>
        <v>98</v>
      </c>
      <c r="N971" s="241">
        <f t="shared" si="59"/>
        <v>14362.905009945505</v>
      </c>
      <c r="AA971" s="235"/>
      <c r="AF971" s="236"/>
    </row>
    <row r="972" spans="2:32" x14ac:dyDescent="0.25">
      <c r="B972" s="240">
        <v>2550.8200000000002</v>
      </c>
      <c r="C972" s="188">
        <v>24</v>
      </c>
      <c r="D972" s="188">
        <v>1050</v>
      </c>
      <c r="E972" s="241">
        <v>66.067133706329145</v>
      </c>
      <c r="F972" s="188">
        <v>50</v>
      </c>
      <c r="G972" s="188" t="s">
        <v>369</v>
      </c>
      <c r="H972" s="242">
        <v>1342.1161051300455</v>
      </c>
      <c r="J972" s="235"/>
      <c r="K972" s="188">
        <f t="shared" si="56"/>
        <v>794.64624927372279</v>
      </c>
      <c r="L972" s="188">
        <f t="shared" si="57"/>
        <v>576</v>
      </c>
      <c r="M972" s="188">
        <f t="shared" si="58"/>
        <v>25.2</v>
      </c>
      <c r="N972" s="241">
        <f t="shared" si="59"/>
        <v>1342.1161051300455</v>
      </c>
      <c r="AA972" s="235"/>
      <c r="AF972" s="236"/>
    </row>
    <row r="973" spans="2:32" x14ac:dyDescent="0.25">
      <c r="B973" s="240">
        <v>15185.83</v>
      </c>
      <c r="C973" s="188">
        <v>27</v>
      </c>
      <c r="D973" s="188">
        <v>6300</v>
      </c>
      <c r="E973" s="241">
        <v>376.45542722282005</v>
      </c>
      <c r="F973" s="188">
        <v>43</v>
      </c>
      <c r="G973" s="188" t="s">
        <v>373</v>
      </c>
      <c r="H973" s="242">
        <v>14233.567128611176</v>
      </c>
      <c r="J973" s="235"/>
      <c r="K973" s="188">
        <f t="shared" si="56"/>
        <v>719.60710461389397</v>
      </c>
      <c r="L973" s="188">
        <f t="shared" si="57"/>
        <v>0</v>
      </c>
      <c r="M973" s="188">
        <f t="shared" si="58"/>
        <v>170.1</v>
      </c>
      <c r="N973" s="241">
        <f t="shared" si="59"/>
        <v>14233.567128611176</v>
      </c>
      <c r="AA973" s="235"/>
      <c r="AF973" s="236"/>
    </row>
    <row r="974" spans="2:32" x14ac:dyDescent="0.25">
      <c r="B974" s="240">
        <v>5398.04</v>
      </c>
      <c r="C974" s="188">
        <v>31</v>
      </c>
      <c r="D974" s="188">
        <v>1050</v>
      </c>
      <c r="E974" s="241">
        <v>69.263635583508943</v>
      </c>
      <c r="F974" s="188">
        <v>44</v>
      </c>
      <c r="G974" s="188" t="s">
        <v>369</v>
      </c>
      <c r="H974" s="242">
        <v>4261.0347714850996</v>
      </c>
      <c r="J974" s="235"/>
      <c r="K974" s="188">
        <f t="shared" si="56"/>
        <v>667.01667636689592</v>
      </c>
      <c r="L974" s="188">
        <f t="shared" si="57"/>
        <v>961</v>
      </c>
      <c r="M974" s="188">
        <f t="shared" si="58"/>
        <v>32.549999999999997</v>
      </c>
      <c r="N974" s="241">
        <f t="shared" si="59"/>
        <v>4261.0347714850996</v>
      </c>
      <c r="AA974" s="235"/>
      <c r="AF974" s="236"/>
    </row>
    <row r="975" spans="2:32" x14ac:dyDescent="0.25">
      <c r="B975" s="240">
        <v>7300.69</v>
      </c>
      <c r="C975" s="188">
        <v>40</v>
      </c>
      <c r="D975" s="188">
        <v>1050</v>
      </c>
      <c r="E975" s="241">
        <v>126.80231288784366</v>
      </c>
      <c r="F975" s="188">
        <v>35</v>
      </c>
      <c r="G975" s="188" t="s">
        <v>369</v>
      </c>
      <c r="H975" s="242">
        <v>6429.9156676642378</v>
      </c>
      <c r="J975" s="235"/>
      <c r="K975" s="188">
        <f t="shared" si="56"/>
        <v>289.82121195616747</v>
      </c>
      <c r="L975" s="188">
        <f t="shared" si="57"/>
        <v>1600</v>
      </c>
      <c r="M975" s="188">
        <f t="shared" si="58"/>
        <v>42</v>
      </c>
      <c r="N975" s="241">
        <f t="shared" si="59"/>
        <v>6429.9156676642378</v>
      </c>
      <c r="AA975" s="235"/>
      <c r="AF975" s="236"/>
    </row>
    <row r="976" spans="2:32" x14ac:dyDescent="0.25">
      <c r="B976" s="240">
        <v>9819.24</v>
      </c>
      <c r="C976" s="188">
        <v>24</v>
      </c>
      <c r="D976" s="188">
        <v>4550</v>
      </c>
      <c r="E976" s="241">
        <v>360.29052896695976</v>
      </c>
      <c r="F976" s="188">
        <v>41</v>
      </c>
      <c r="G976" s="188" t="s">
        <v>369</v>
      </c>
      <c r="H976" s="242">
        <v>8875.1276009345893</v>
      </c>
      <c r="J976" s="235"/>
      <c r="K976" s="188">
        <f t="shared" si="56"/>
        <v>517.77658584277538</v>
      </c>
      <c r="L976" s="188">
        <f t="shared" si="57"/>
        <v>576</v>
      </c>
      <c r="M976" s="188">
        <f t="shared" si="58"/>
        <v>109.2</v>
      </c>
      <c r="N976" s="241">
        <f t="shared" si="59"/>
        <v>8875.1276009345893</v>
      </c>
      <c r="AA976" s="235"/>
      <c r="AF976" s="236"/>
    </row>
    <row r="977" spans="2:32" x14ac:dyDescent="0.25">
      <c r="B977" s="240">
        <v>4965.08</v>
      </c>
      <c r="C977" s="188">
        <v>34</v>
      </c>
      <c r="D977" s="188">
        <v>1050</v>
      </c>
      <c r="E977" s="241">
        <v>84.181525788936767</v>
      </c>
      <c r="F977" s="188">
        <v>46</v>
      </c>
      <c r="G977" s="188" t="s">
        <v>369</v>
      </c>
      <c r="H977" s="242">
        <v>3867.1470234333628</v>
      </c>
      <c r="J977" s="235"/>
      <c r="K977" s="188">
        <f t="shared" si="56"/>
        <v>573.76009222141761</v>
      </c>
      <c r="L977" s="188">
        <f t="shared" si="57"/>
        <v>1156</v>
      </c>
      <c r="M977" s="188">
        <f t="shared" si="58"/>
        <v>35.700000000000003</v>
      </c>
      <c r="N977" s="241">
        <f t="shared" si="59"/>
        <v>3867.1470234333628</v>
      </c>
      <c r="AA977" s="235"/>
      <c r="AF977" s="236"/>
    </row>
    <row r="978" spans="2:32" x14ac:dyDescent="0.25">
      <c r="B978" s="240">
        <v>2126.5700000000002</v>
      </c>
      <c r="C978" s="188">
        <v>26</v>
      </c>
      <c r="D978" s="188">
        <v>1050</v>
      </c>
      <c r="E978" s="241">
        <v>118.34476200041938</v>
      </c>
      <c r="F978" s="188">
        <v>44</v>
      </c>
      <c r="G978" s="188" t="s">
        <v>373</v>
      </c>
      <c r="H978" s="242">
        <v>1589.452913129936</v>
      </c>
      <c r="J978" s="235"/>
      <c r="K978" s="188">
        <f t="shared" si="56"/>
        <v>390.38483173286772</v>
      </c>
      <c r="L978" s="188">
        <f t="shared" si="57"/>
        <v>0</v>
      </c>
      <c r="M978" s="188">
        <f t="shared" si="58"/>
        <v>27.3</v>
      </c>
      <c r="N978" s="241">
        <f t="shared" si="59"/>
        <v>1589.452913129936</v>
      </c>
      <c r="AA978" s="235"/>
      <c r="AF978" s="236"/>
    </row>
    <row r="979" spans="2:32" x14ac:dyDescent="0.25">
      <c r="B979" s="240">
        <v>4608.93</v>
      </c>
      <c r="C979" s="188">
        <v>36</v>
      </c>
      <c r="D979" s="188">
        <v>1050</v>
      </c>
      <c r="E979" s="241">
        <v>103.92938536929607</v>
      </c>
      <c r="F979" s="188">
        <v>25</v>
      </c>
      <c r="G979" s="188" t="s">
        <v>369</v>
      </c>
      <c r="H979" s="242">
        <v>3868.8450151902398</v>
      </c>
      <c r="J979" s="235"/>
      <c r="K979" s="188">
        <f t="shared" si="56"/>
        <v>252.57534148522979</v>
      </c>
      <c r="L979" s="188">
        <f t="shared" si="57"/>
        <v>1296</v>
      </c>
      <c r="M979" s="188">
        <f t="shared" si="58"/>
        <v>37.799999999999997</v>
      </c>
      <c r="N979" s="241">
        <f t="shared" si="59"/>
        <v>3868.8450151902398</v>
      </c>
      <c r="AA979" s="235"/>
      <c r="AF979" s="236"/>
    </row>
    <row r="980" spans="2:32" x14ac:dyDescent="0.25">
      <c r="B980" s="240">
        <v>3793.28</v>
      </c>
      <c r="C980" s="188">
        <v>30</v>
      </c>
      <c r="D980" s="188">
        <v>1050</v>
      </c>
      <c r="E980" s="241">
        <v>72.105300507740509</v>
      </c>
      <c r="F980" s="188">
        <v>50</v>
      </c>
      <c r="G980" s="188" t="s">
        <v>369</v>
      </c>
      <c r="H980" s="242">
        <v>2555.6411260551554</v>
      </c>
      <c r="J980" s="235"/>
      <c r="K980" s="188">
        <f t="shared" si="56"/>
        <v>728.10181263115487</v>
      </c>
      <c r="L980" s="188">
        <f t="shared" si="57"/>
        <v>900</v>
      </c>
      <c r="M980" s="188">
        <f t="shared" si="58"/>
        <v>31.5</v>
      </c>
      <c r="N980" s="241">
        <f t="shared" si="59"/>
        <v>2555.6411260551554</v>
      </c>
      <c r="AA980" s="235"/>
      <c r="AF980" s="236"/>
    </row>
    <row r="981" spans="2:32" x14ac:dyDescent="0.25">
      <c r="B981" s="240">
        <v>13739.93</v>
      </c>
      <c r="C981" s="188">
        <v>28</v>
      </c>
      <c r="D981" s="188">
        <v>2800</v>
      </c>
      <c r="E981" s="241">
        <v>593.83444366442211</v>
      </c>
      <c r="F981" s="188">
        <v>42</v>
      </c>
      <c r="G981" s="188" t="s">
        <v>369</v>
      </c>
      <c r="H981" s="242">
        <v>13153.645473500832</v>
      </c>
      <c r="J981" s="235"/>
      <c r="K981" s="188">
        <f t="shared" si="56"/>
        <v>198.03499317809218</v>
      </c>
      <c r="L981" s="188">
        <f t="shared" si="57"/>
        <v>784</v>
      </c>
      <c r="M981" s="188">
        <f t="shared" si="58"/>
        <v>78.400000000000006</v>
      </c>
      <c r="N981" s="241">
        <f t="shared" si="59"/>
        <v>13153.645473500832</v>
      </c>
      <c r="AA981" s="235"/>
      <c r="AF981" s="236"/>
    </row>
    <row r="982" spans="2:32" x14ac:dyDescent="0.25">
      <c r="B982" s="240">
        <v>21505.919999999998</v>
      </c>
      <c r="C982" s="188">
        <v>26</v>
      </c>
      <c r="D982" s="188">
        <v>6300</v>
      </c>
      <c r="E982" s="241">
        <v>396.84565196471425</v>
      </c>
      <c r="F982" s="188">
        <v>44</v>
      </c>
      <c r="G982" s="188" t="s">
        <v>369</v>
      </c>
      <c r="H982" s="242">
        <v>20335.324207435209</v>
      </c>
      <c r="J982" s="235"/>
      <c r="K982" s="188">
        <f t="shared" si="56"/>
        <v>698.50834607266245</v>
      </c>
      <c r="L982" s="188">
        <f t="shared" si="57"/>
        <v>676</v>
      </c>
      <c r="M982" s="188">
        <f t="shared" si="58"/>
        <v>163.80000000000001</v>
      </c>
      <c r="N982" s="241">
        <f t="shared" si="59"/>
        <v>20335.324207435209</v>
      </c>
      <c r="AA982" s="235"/>
      <c r="AF982" s="236"/>
    </row>
    <row r="983" spans="2:32" x14ac:dyDescent="0.25">
      <c r="B983" s="240">
        <v>5729.23</v>
      </c>
      <c r="C983" s="188">
        <v>36</v>
      </c>
      <c r="D983" s="188">
        <v>1050</v>
      </c>
      <c r="E983" s="241">
        <v>94.481718361478258</v>
      </c>
      <c r="F983" s="188">
        <v>44</v>
      </c>
      <c r="G983" s="188" t="s">
        <v>369</v>
      </c>
      <c r="H983" s="242">
        <v>4712.216931557984</v>
      </c>
      <c r="J983" s="235"/>
      <c r="K983" s="188">
        <f t="shared" si="56"/>
        <v>488.98348591886423</v>
      </c>
      <c r="L983" s="188">
        <f t="shared" si="57"/>
        <v>1296</v>
      </c>
      <c r="M983" s="188">
        <f t="shared" si="58"/>
        <v>37.799999999999997</v>
      </c>
      <c r="N983" s="241">
        <f t="shared" si="59"/>
        <v>4712.216931557984</v>
      </c>
      <c r="AA983" s="235"/>
      <c r="AF983" s="236"/>
    </row>
    <row r="984" spans="2:32" x14ac:dyDescent="0.25">
      <c r="B984" s="240">
        <v>1848.93</v>
      </c>
      <c r="C984" s="188">
        <v>37</v>
      </c>
      <c r="D984" s="188">
        <v>175</v>
      </c>
      <c r="E984" s="241">
        <v>34.146466220173359</v>
      </c>
      <c r="F984" s="188">
        <v>33</v>
      </c>
      <c r="G984" s="188" t="s">
        <v>369</v>
      </c>
      <c r="H984" s="242">
        <v>1229.3811479291435</v>
      </c>
      <c r="J984" s="235"/>
      <c r="K984" s="188">
        <f t="shared" si="56"/>
        <v>169.12438208871504</v>
      </c>
      <c r="L984" s="188">
        <f t="shared" si="57"/>
        <v>1369</v>
      </c>
      <c r="M984" s="188">
        <f t="shared" si="58"/>
        <v>6.4749999999999996</v>
      </c>
      <c r="N984" s="241">
        <f t="shared" si="59"/>
        <v>1229.3811479291435</v>
      </c>
      <c r="AA984" s="235"/>
      <c r="AF984" s="236"/>
    </row>
    <row r="985" spans="2:32" x14ac:dyDescent="0.25">
      <c r="B985" s="240">
        <v>7610.34</v>
      </c>
      <c r="C985" s="188">
        <v>29</v>
      </c>
      <c r="D985" s="188">
        <v>3123.232</v>
      </c>
      <c r="E985" s="241">
        <v>258.40802394283878</v>
      </c>
      <c r="F985" s="188">
        <v>36</v>
      </c>
      <c r="G985" s="188" t="s">
        <v>369</v>
      </c>
      <c r="H985" s="242">
        <v>6777.0006489527459</v>
      </c>
      <c r="J985" s="235"/>
      <c r="K985" s="188">
        <f t="shared" ref="K985:K1048" si="60">D985*F985/E985</f>
        <v>435.1116899716377</v>
      </c>
      <c r="L985" s="188">
        <f t="shared" ref="L985:L1048" si="61">IF(G985="F",0,C985^2)</f>
        <v>841</v>
      </c>
      <c r="M985" s="188">
        <f t="shared" ref="M985:M1048" si="62">C985*D985/1000</f>
        <v>90.573728000000003</v>
      </c>
      <c r="N985" s="241">
        <f t="shared" ref="N985:N1048" si="63">H985</f>
        <v>6777.0006489527459</v>
      </c>
      <c r="AA985" s="235"/>
      <c r="AF985" s="236"/>
    </row>
    <row r="986" spans="2:32" x14ac:dyDescent="0.25">
      <c r="B986" s="240">
        <v>3070.18</v>
      </c>
      <c r="C986" s="188">
        <v>23</v>
      </c>
      <c r="D986" s="188">
        <v>1050</v>
      </c>
      <c r="E986" s="241">
        <v>61.094361959400487</v>
      </c>
      <c r="F986" s="188">
        <v>47</v>
      </c>
      <c r="G986" s="188" t="s">
        <v>369</v>
      </c>
      <c r="H986" s="242">
        <v>1891.1525464060035</v>
      </c>
      <c r="J986" s="235"/>
      <c r="K986" s="188">
        <f t="shared" si="60"/>
        <v>807.76684488161015</v>
      </c>
      <c r="L986" s="188">
        <f t="shared" si="61"/>
        <v>529</v>
      </c>
      <c r="M986" s="188">
        <f t="shared" si="62"/>
        <v>24.15</v>
      </c>
      <c r="N986" s="241">
        <f t="shared" si="63"/>
        <v>1891.1525464060035</v>
      </c>
      <c r="AA986" s="235"/>
      <c r="AF986" s="236"/>
    </row>
    <row r="987" spans="2:32" x14ac:dyDescent="0.25">
      <c r="B987" s="240">
        <v>12814.22</v>
      </c>
      <c r="C987" s="188">
        <v>34</v>
      </c>
      <c r="D987" s="188">
        <v>2800</v>
      </c>
      <c r="E987" s="241">
        <v>246.9314070571524</v>
      </c>
      <c r="F987" s="188">
        <v>36</v>
      </c>
      <c r="G987" s="188" t="s">
        <v>369</v>
      </c>
      <c r="H987" s="242">
        <v>11894.658524777806</v>
      </c>
      <c r="J987" s="235"/>
      <c r="K987" s="188">
        <f t="shared" si="60"/>
        <v>408.21052777895437</v>
      </c>
      <c r="L987" s="188">
        <f t="shared" si="61"/>
        <v>1156</v>
      </c>
      <c r="M987" s="188">
        <f t="shared" si="62"/>
        <v>95.2</v>
      </c>
      <c r="N987" s="241">
        <f t="shared" si="63"/>
        <v>11894.658524777806</v>
      </c>
      <c r="AA987" s="235"/>
      <c r="AF987" s="236"/>
    </row>
    <row r="988" spans="2:32" x14ac:dyDescent="0.25">
      <c r="B988" s="240">
        <v>9304.94</v>
      </c>
      <c r="C988" s="188">
        <v>29</v>
      </c>
      <c r="D988" s="188">
        <v>1925</v>
      </c>
      <c r="E988" s="241">
        <v>273.86771702805919</v>
      </c>
      <c r="F988" s="188">
        <v>46</v>
      </c>
      <c r="G988" s="188" t="s">
        <v>373</v>
      </c>
      <c r="H988" s="242">
        <v>8850.7102409935051</v>
      </c>
      <c r="J988" s="235"/>
      <c r="K988" s="188">
        <f t="shared" si="60"/>
        <v>323.33128183533802</v>
      </c>
      <c r="L988" s="188">
        <f t="shared" si="61"/>
        <v>0</v>
      </c>
      <c r="M988" s="188">
        <f t="shared" si="62"/>
        <v>55.825000000000003</v>
      </c>
      <c r="N988" s="241">
        <f t="shared" si="63"/>
        <v>8850.7102409935051</v>
      </c>
      <c r="AA988" s="235"/>
      <c r="AF988" s="236"/>
    </row>
    <row r="989" spans="2:32" x14ac:dyDescent="0.25">
      <c r="B989" s="240">
        <v>10986.86</v>
      </c>
      <c r="C989" s="188">
        <v>25</v>
      </c>
      <c r="D989" s="188">
        <v>4600.8549999999996</v>
      </c>
      <c r="E989" s="241">
        <v>369.1508115034971</v>
      </c>
      <c r="F989" s="188">
        <v>45</v>
      </c>
      <c r="G989" s="188" t="s">
        <v>369</v>
      </c>
      <c r="H989" s="242">
        <v>10012.695281736127</v>
      </c>
      <c r="J989" s="235"/>
      <c r="K989" s="188">
        <f t="shared" si="60"/>
        <v>560.850656556226</v>
      </c>
      <c r="L989" s="188">
        <f t="shared" si="61"/>
        <v>625</v>
      </c>
      <c r="M989" s="188">
        <f t="shared" si="62"/>
        <v>115.02137499999999</v>
      </c>
      <c r="N989" s="241">
        <f t="shared" si="63"/>
        <v>10012.695281736127</v>
      </c>
      <c r="AA989" s="235"/>
      <c r="AF989" s="236"/>
    </row>
    <row r="990" spans="2:32" x14ac:dyDescent="0.25">
      <c r="B990" s="240">
        <v>3499.24</v>
      </c>
      <c r="C990" s="188">
        <v>26</v>
      </c>
      <c r="D990" s="188">
        <v>1050</v>
      </c>
      <c r="E990" s="241">
        <v>71.892109469389027</v>
      </c>
      <c r="F990" s="188">
        <v>35</v>
      </c>
      <c r="G990" s="188" t="s">
        <v>373</v>
      </c>
      <c r="H990" s="242">
        <v>2810.8558732825732</v>
      </c>
      <c r="J990" s="235"/>
      <c r="K990" s="188">
        <f t="shared" si="60"/>
        <v>511.1826634555465</v>
      </c>
      <c r="L990" s="188">
        <f t="shared" si="61"/>
        <v>0</v>
      </c>
      <c r="M990" s="188">
        <f t="shared" si="62"/>
        <v>27.3</v>
      </c>
      <c r="N990" s="241">
        <f t="shared" si="63"/>
        <v>2810.8558732825732</v>
      </c>
      <c r="AA990" s="235"/>
      <c r="AF990" s="236"/>
    </row>
    <row r="991" spans="2:32" x14ac:dyDescent="0.25">
      <c r="B991" s="240">
        <v>8240.73</v>
      </c>
      <c r="C991" s="188">
        <v>29</v>
      </c>
      <c r="D991" s="188">
        <v>2800</v>
      </c>
      <c r="E991" s="241">
        <v>255.51160356560339</v>
      </c>
      <c r="F991" s="188">
        <v>46</v>
      </c>
      <c r="G991" s="188" t="s">
        <v>369</v>
      </c>
      <c r="H991" s="242">
        <v>7316.9301645303321</v>
      </c>
      <c r="J991" s="235"/>
      <c r="K991" s="188">
        <f t="shared" si="60"/>
        <v>504.08669587849147</v>
      </c>
      <c r="L991" s="188">
        <f t="shared" si="61"/>
        <v>841</v>
      </c>
      <c r="M991" s="188">
        <f t="shared" si="62"/>
        <v>81.2</v>
      </c>
      <c r="N991" s="241">
        <f t="shared" si="63"/>
        <v>7316.9301645303321</v>
      </c>
      <c r="AA991" s="235"/>
      <c r="AF991" s="236"/>
    </row>
    <row r="992" spans="2:32" x14ac:dyDescent="0.25">
      <c r="B992" s="240">
        <v>25843.46</v>
      </c>
      <c r="C992" s="188">
        <v>38</v>
      </c>
      <c r="D992" s="188">
        <v>2800</v>
      </c>
      <c r="E992" s="241">
        <v>261.51450683326692</v>
      </c>
      <c r="F992" s="188">
        <v>37</v>
      </c>
      <c r="G992" s="188" t="s">
        <v>369</v>
      </c>
      <c r="H992" s="242">
        <v>24871.574196827216</v>
      </c>
      <c r="J992" s="235"/>
      <c r="K992" s="188">
        <f t="shared" si="60"/>
        <v>396.15393139949964</v>
      </c>
      <c r="L992" s="188">
        <f t="shared" si="61"/>
        <v>1444</v>
      </c>
      <c r="M992" s="188">
        <f t="shared" si="62"/>
        <v>106.4</v>
      </c>
      <c r="N992" s="241">
        <f t="shared" si="63"/>
        <v>24871.574196827216</v>
      </c>
      <c r="AA992" s="235"/>
      <c r="AF992" s="236"/>
    </row>
    <row r="993" spans="2:32" x14ac:dyDescent="0.25">
      <c r="B993" s="240">
        <v>4761.6099999999997</v>
      </c>
      <c r="C993" s="188">
        <v>35</v>
      </c>
      <c r="D993" s="188">
        <v>1050</v>
      </c>
      <c r="E993" s="241">
        <v>89.154058095032369</v>
      </c>
      <c r="F993" s="188">
        <v>35</v>
      </c>
      <c r="G993" s="188" t="s">
        <v>373</v>
      </c>
      <c r="H993" s="242">
        <v>4214.1510557676265</v>
      </c>
      <c r="J993" s="235"/>
      <c r="K993" s="188">
        <f t="shared" si="60"/>
        <v>412.20782076825839</v>
      </c>
      <c r="L993" s="188">
        <f t="shared" si="61"/>
        <v>0</v>
      </c>
      <c r="M993" s="188">
        <f t="shared" si="62"/>
        <v>36.75</v>
      </c>
      <c r="N993" s="241">
        <f t="shared" si="63"/>
        <v>4214.1510557676265</v>
      </c>
      <c r="AA993" s="235"/>
      <c r="AF993" s="236"/>
    </row>
    <row r="994" spans="2:32" x14ac:dyDescent="0.25">
      <c r="B994" s="240">
        <v>35220.6</v>
      </c>
      <c r="C994" s="188">
        <v>49</v>
      </c>
      <c r="D994" s="188">
        <v>2800</v>
      </c>
      <c r="E994" s="241">
        <v>844.79281130590527</v>
      </c>
      <c r="F994" s="188">
        <v>26</v>
      </c>
      <c r="G994" s="188" t="s">
        <v>369</v>
      </c>
      <c r="H994" s="242">
        <v>34302.74289950986</v>
      </c>
      <c r="J994" s="235"/>
      <c r="K994" s="188">
        <f t="shared" si="60"/>
        <v>86.174975716783905</v>
      </c>
      <c r="L994" s="188">
        <f t="shared" si="61"/>
        <v>2401</v>
      </c>
      <c r="M994" s="188">
        <f t="shared" si="62"/>
        <v>137.19999999999999</v>
      </c>
      <c r="N994" s="241">
        <f t="shared" si="63"/>
        <v>34302.74289950986</v>
      </c>
      <c r="AA994" s="235"/>
      <c r="AF994" s="236"/>
    </row>
    <row r="995" spans="2:32" x14ac:dyDescent="0.25">
      <c r="B995" s="240">
        <v>3679.81</v>
      </c>
      <c r="C995" s="188">
        <v>34</v>
      </c>
      <c r="D995" s="188">
        <v>1400</v>
      </c>
      <c r="E995" s="241">
        <v>254.72029594689999</v>
      </c>
      <c r="F995" s="188">
        <v>31</v>
      </c>
      <c r="G995" s="188" t="s">
        <v>373</v>
      </c>
      <c r="H995" s="242">
        <v>3373.2686471960542</v>
      </c>
      <c r="J995" s="235"/>
      <c r="K995" s="188">
        <f t="shared" si="60"/>
        <v>170.38296786938147</v>
      </c>
      <c r="L995" s="188">
        <f t="shared" si="61"/>
        <v>0</v>
      </c>
      <c r="M995" s="188">
        <f t="shared" si="62"/>
        <v>47.6</v>
      </c>
      <c r="N995" s="241">
        <f t="shared" si="63"/>
        <v>3373.2686471960542</v>
      </c>
      <c r="AA995" s="235"/>
      <c r="AF995" s="236"/>
    </row>
    <row r="996" spans="2:32" x14ac:dyDescent="0.25">
      <c r="B996" s="240">
        <v>24105.53</v>
      </c>
      <c r="C996" s="188">
        <v>37</v>
      </c>
      <c r="D996" s="188">
        <v>2800</v>
      </c>
      <c r="E996" s="241">
        <v>246.92907483093137</v>
      </c>
      <c r="F996" s="188">
        <v>38</v>
      </c>
      <c r="G996" s="188" t="s">
        <v>369</v>
      </c>
      <c r="H996" s="242">
        <v>23059.132855930162</v>
      </c>
      <c r="J996" s="235"/>
      <c r="K996" s="188">
        <f t="shared" si="60"/>
        <v>430.89296014594669</v>
      </c>
      <c r="L996" s="188">
        <f t="shared" si="61"/>
        <v>1369</v>
      </c>
      <c r="M996" s="188">
        <f t="shared" si="62"/>
        <v>103.6</v>
      </c>
      <c r="N996" s="241">
        <f t="shared" si="63"/>
        <v>23059.132855930162</v>
      </c>
      <c r="AA996" s="235"/>
      <c r="AF996" s="236"/>
    </row>
    <row r="997" spans="2:32" x14ac:dyDescent="0.25">
      <c r="B997" s="240">
        <v>10161.74</v>
      </c>
      <c r="C997" s="188">
        <v>43</v>
      </c>
      <c r="D997" s="188">
        <v>1050</v>
      </c>
      <c r="E997" s="241">
        <v>208.22056968701492</v>
      </c>
      <c r="F997" s="188">
        <v>27</v>
      </c>
      <c r="G997" s="188" t="s">
        <v>369</v>
      </c>
      <c r="H997" s="242">
        <v>9395.95918479795</v>
      </c>
      <c r="J997" s="235"/>
      <c r="K997" s="188">
        <f t="shared" si="60"/>
        <v>136.1536952982795</v>
      </c>
      <c r="L997" s="188">
        <f t="shared" si="61"/>
        <v>1849</v>
      </c>
      <c r="M997" s="188">
        <f t="shared" si="62"/>
        <v>45.15</v>
      </c>
      <c r="N997" s="241">
        <f t="shared" si="63"/>
        <v>9395.95918479795</v>
      </c>
      <c r="AA997" s="235"/>
      <c r="AF997" s="236"/>
    </row>
    <row r="998" spans="2:32" x14ac:dyDescent="0.25">
      <c r="B998" s="240">
        <v>28238.57</v>
      </c>
      <c r="C998" s="188">
        <v>51</v>
      </c>
      <c r="D998" s="188">
        <v>2800</v>
      </c>
      <c r="E998" s="241">
        <v>1397.7939104128009</v>
      </c>
      <c r="F998" s="188">
        <v>19</v>
      </c>
      <c r="G998" s="188" t="s">
        <v>373</v>
      </c>
      <c r="H998" s="242">
        <v>28062.294094403653</v>
      </c>
      <c r="J998" s="235"/>
      <c r="K998" s="188">
        <f t="shared" si="60"/>
        <v>38.059974080362686</v>
      </c>
      <c r="L998" s="188">
        <f t="shared" si="61"/>
        <v>0</v>
      </c>
      <c r="M998" s="188">
        <f t="shared" si="62"/>
        <v>142.80000000000001</v>
      </c>
      <c r="N998" s="241">
        <f t="shared" si="63"/>
        <v>28062.294094403653</v>
      </c>
      <c r="AA998" s="235"/>
      <c r="AF998" s="236"/>
    </row>
    <row r="999" spans="2:32" x14ac:dyDescent="0.25">
      <c r="B999" s="240">
        <v>11244.4</v>
      </c>
      <c r="C999" s="188">
        <v>24</v>
      </c>
      <c r="D999" s="188">
        <v>2800</v>
      </c>
      <c r="E999" s="241">
        <v>305.93761973041268</v>
      </c>
      <c r="F999" s="188">
        <v>50</v>
      </c>
      <c r="G999" s="188" t="s">
        <v>369</v>
      </c>
      <c r="H999" s="242">
        <v>10427.505754859547</v>
      </c>
      <c r="J999" s="235"/>
      <c r="K999" s="188">
        <f t="shared" si="60"/>
        <v>457.60962683623461</v>
      </c>
      <c r="L999" s="188">
        <f t="shared" si="61"/>
        <v>576</v>
      </c>
      <c r="M999" s="188">
        <f t="shared" si="62"/>
        <v>67.2</v>
      </c>
      <c r="N999" s="241">
        <f t="shared" si="63"/>
        <v>10427.505754859547</v>
      </c>
      <c r="AA999" s="235"/>
      <c r="AF999" s="236"/>
    </row>
    <row r="1000" spans="2:32" x14ac:dyDescent="0.25">
      <c r="B1000" s="240">
        <v>7615.98</v>
      </c>
      <c r="C1000" s="188">
        <v>36</v>
      </c>
      <c r="D1000" s="188">
        <v>1400</v>
      </c>
      <c r="E1000" s="241">
        <v>125.97562448197102</v>
      </c>
      <c r="F1000" s="188">
        <v>44</v>
      </c>
      <c r="G1000" s="188" t="s">
        <v>369</v>
      </c>
      <c r="H1000" s="242">
        <v>6583.9366938203621</v>
      </c>
      <c r="J1000" s="235"/>
      <c r="K1000" s="188">
        <f t="shared" si="60"/>
        <v>488.98348591886418</v>
      </c>
      <c r="L1000" s="188">
        <f t="shared" si="61"/>
        <v>1296</v>
      </c>
      <c r="M1000" s="188">
        <f t="shared" si="62"/>
        <v>50.4</v>
      </c>
      <c r="N1000" s="241">
        <f t="shared" si="63"/>
        <v>6583.9366938203621</v>
      </c>
      <c r="AA1000" s="235"/>
      <c r="AF1000" s="236"/>
    </row>
    <row r="1001" spans="2:32" x14ac:dyDescent="0.25">
      <c r="B1001" s="240">
        <v>3571.72</v>
      </c>
      <c r="C1001" s="188">
        <v>30</v>
      </c>
      <c r="D1001" s="188">
        <v>1050</v>
      </c>
      <c r="E1001" s="241">
        <v>72.105300507740509</v>
      </c>
      <c r="F1001" s="188">
        <v>45</v>
      </c>
      <c r="G1001" s="188" t="s">
        <v>369</v>
      </c>
      <c r="H1001" s="242">
        <v>2475.2061965629673</v>
      </c>
      <c r="J1001" s="235"/>
      <c r="K1001" s="188">
        <f t="shared" si="60"/>
        <v>655.29163136803948</v>
      </c>
      <c r="L1001" s="188">
        <f t="shared" si="61"/>
        <v>900</v>
      </c>
      <c r="M1001" s="188">
        <f t="shared" si="62"/>
        <v>31.5</v>
      </c>
      <c r="N1001" s="241">
        <f t="shared" si="63"/>
        <v>2475.2061965629673</v>
      </c>
      <c r="AA1001" s="235"/>
      <c r="AF1001" s="236"/>
    </row>
    <row r="1002" spans="2:32" x14ac:dyDescent="0.25">
      <c r="B1002" s="240">
        <v>3043.15</v>
      </c>
      <c r="C1002" s="188">
        <v>29</v>
      </c>
      <c r="D1002" s="188">
        <v>1050</v>
      </c>
      <c r="E1002" s="241">
        <v>70.329368748968903</v>
      </c>
      <c r="F1002" s="188">
        <v>36</v>
      </c>
      <c r="G1002" s="188" t="s">
        <v>369</v>
      </c>
      <c r="H1002" s="242">
        <v>2067.5140942515191</v>
      </c>
      <c r="J1002" s="235"/>
      <c r="K1002" s="188">
        <f t="shared" si="60"/>
        <v>537.47105472995145</v>
      </c>
      <c r="L1002" s="188">
        <f t="shared" si="61"/>
        <v>841</v>
      </c>
      <c r="M1002" s="188">
        <f t="shared" si="62"/>
        <v>30.45</v>
      </c>
      <c r="N1002" s="241">
        <f t="shared" si="63"/>
        <v>2067.5140942515191</v>
      </c>
      <c r="AA1002" s="235"/>
      <c r="AF1002" s="236"/>
    </row>
    <row r="1003" spans="2:32" x14ac:dyDescent="0.25">
      <c r="B1003" s="240">
        <v>3660.25</v>
      </c>
      <c r="C1003" s="188">
        <v>46</v>
      </c>
      <c r="D1003" s="188">
        <v>175</v>
      </c>
      <c r="E1003" s="241">
        <v>70.027910112401912</v>
      </c>
      <c r="F1003" s="188">
        <v>34</v>
      </c>
      <c r="G1003" s="188" t="s">
        <v>373</v>
      </c>
      <c r="H1003" s="242">
        <v>3509.7822501752412</v>
      </c>
      <c r="J1003" s="235"/>
      <c r="K1003" s="188">
        <f t="shared" si="60"/>
        <v>84.966122656661398</v>
      </c>
      <c r="L1003" s="188">
        <f t="shared" si="61"/>
        <v>0</v>
      </c>
      <c r="M1003" s="188">
        <f t="shared" si="62"/>
        <v>8.0500000000000007</v>
      </c>
      <c r="N1003" s="241">
        <f t="shared" si="63"/>
        <v>3509.7822501752412</v>
      </c>
      <c r="AA1003" s="235"/>
      <c r="AF1003" s="236"/>
    </row>
    <row r="1004" spans="2:32" x14ac:dyDescent="0.25">
      <c r="B1004" s="240">
        <v>2228.54</v>
      </c>
      <c r="C1004" s="188">
        <v>27</v>
      </c>
      <c r="D1004" s="188">
        <v>1050</v>
      </c>
      <c r="E1004" s="241">
        <v>114.22475875372713</v>
      </c>
      <c r="F1004" s="188">
        <v>48</v>
      </c>
      <c r="G1004" s="188" t="s">
        <v>373</v>
      </c>
      <c r="H1004" s="242">
        <v>1631.257213115329</v>
      </c>
      <c r="J1004" s="235"/>
      <c r="K1004" s="188">
        <f t="shared" si="60"/>
        <v>441.23533767897283</v>
      </c>
      <c r="L1004" s="188">
        <f t="shared" si="61"/>
        <v>0</v>
      </c>
      <c r="M1004" s="188">
        <f t="shared" si="62"/>
        <v>28.35</v>
      </c>
      <c r="N1004" s="241">
        <f t="shared" si="63"/>
        <v>1631.257213115329</v>
      </c>
      <c r="AA1004" s="235"/>
      <c r="AF1004" s="236"/>
    </row>
    <row r="1005" spans="2:32" x14ac:dyDescent="0.25">
      <c r="B1005" s="240">
        <v>1549.1</v>
      </c>
      <c r="C1005" s="188">
        <v>23</v>
      </c>
      <c r="D1005" s="188">
        <v>1050</v>
      </c>
      <c r="E1005" s="241">
        <v>108.82662563519827</v>
      </c>
      <c r="F1005" s="188">
        <v>37</v>
      </c>
      <c r="G1005" s="188" t="s">
        <v>369</v>
      </c>
      <c r="H1005" s="242">
        <v>889.13061442008097</v>
      </c>
      <c r="J1005" s="235"/>
      <c r="K1005" s="188">
        <f t="shared" si="60"/>
        <v>356.98984300248833</v>
      </c>
      <c r="L1005" s="188">
        <f t="shared" si="61"/>
        <v>529</v>
      </c>
      <c r="M1005" s="188">
        <f t="shared" si="62"/>
        <v>24.15</v>
      </c>
      <c r="N1005" s="241">
        <f t="shared" si="63"/>
        <v>889.13061442008097</v>
      </c>
      <c r="AA1005" s="235"/>
      <c r="AF1005" s="236"/>
    </row>
    <row r="1006" spans="2:32" x14ac:dyDescent="0.25">
      <c r="B1006" s="240">
        <v>7074.9</v>
      </c>
      <c r="C1006" s="188">
        <v>27</v>
      </c>
      <c r="D1006" s="188">
        <v>2800</v>
      </c>
      <c r="E1006" s="241">
        <v>181.86201606226317</v>
      </c>
      <c r="F1006" s="188">
        <v>38</v>
      </c>
      <c r="G1006" s="188" t="s">
        <v>369</v>
      </c>
      <c r="H1006" s="242">
        <v>6022.4742335891988</v>
      </c>
      <c r="J1006" s="235"/>
      <c r="K1006" s="188">
        <f t="shared" si="60"/>
        <v>585.05894910772554</v>
      </c>
      <c r="L1006" s="188">
        <f t="shared" si="61"/>
        <v>729</v>
      </c>
      <c r="M1006" s="188">
        <f t="shared" si="62"/>
        <v>75.599999999999994</v>
      </c>
      <c r="N1006" s="241">
        <f t="shared" si="63"/>
        <v>6022.4742335891988</v>
      </c>
      <c r="AA1006" s="235"/>
      <c r="AF1006" s="236"/>
    </row>
    <row r="1007" spans="2:32" x14ac:dyDescent="0.25">
      <c r="B1007" s="240">
        <v>7899.02</v>
      </c>
      <c r="C1007" s="188">
        <v>43</v>
      </c>
      <c r="D1007" s="188">
        <v>1050</v>
      </c>
      <c r="E1007" s="241">
        <v>183.23645473319311</v>
      </c>
      <c r="F1007" s="188">
        <v>22</v>
      </c>
      <c r="G1007" s="188" t="s">
        <v>369</v>
      </c>
      <c r="H1007" s="242">
        <v>7076.8389786622229</v>
      </c>
      <c r="J1007" s="235"/>
      <c r="K1007" s="188">
        <f t="shared" si="60"/>
        <v>126.06661722218672</v>
      </c>
      <c r="L1007" s="188">
        <f t="shared" si="61"/>
        <v>1849</v>
      </c>
      <c r="M1007" s="188">
        <f t="shared" si="62"/>
        <v>45.15</v>
      </c>
      <c r="N1007" s="241">
        <f t="shared" si="63"/>
        <v>7076.8389786622229</v>
      </c>
      <c r="AA1007" s="235"/>
      <c r="AF1007" s="236"/>
    </row>
    <row r="1008" spans="2:32" x14ac:dyDescent="0.25">
      <c r="B1008" s="240">
        <v>5043.42</v>
      </c>
      <c r="C1008" s="188">
        <v>30</v>
      </c>
      <c r="D1008" s="188">
        <v>1050</v>
      </c>
      <c r="E1008" s="241">
        <v>68.198116736385131</v>
      </c>
      <c r="F1008" s="188">
        <v>45</v>
      </c>
      <c r="G1008" s="188" t="s">
        <v>369</v>
      </c>
      <c r="H1008" s="242">
        <v>3885.390603031185</v>
      </c>
      <c r="J1008" s="235"/>
      <c r="K1008" s="188">
        <f t="shared" si="60"/>
        <v>692.83438108183316</v>
      </c>
      <c r="L1008" s="188">
        <f t="shared" si="61"/>
        <v>900</v>
      </c>
      <c r="M1008" s="188">
        <f t="shared" si="62"/>
        <v>31.5</v>
      </c>
      <c r="N1008" s="241">
        <f t="shared" si="63"/>
        <v>3885.390603031185</v>
      </c>
      <c r="AA1008" s="235"/>
      <c r="AF1008" s="236"/>
    </row>
    <row r="1009" spans="2:32" x14ac:dyDescent="0.25">
      <c r="B1009" s="240">
        <v>15753.84</v>
      </c>
      <c r="C1009" s="188">
        <v>41</v>
      </c>
      <c r="D1009" s="188">
        <v>1925</v>
      </c>
      <c r="E1009" s="241">
        <v>278.63589022075348</v>
      </c>
      <c r="F1009" s="188">
        <v>34</v>
      </c>
      <c r="G1009" s="188" t="s">
        <v>373</v>
      </c>
      <c r="H1009" s="242">
        <v>15348.318033458472</v>
      </c>
      <c r="J1009" s="235"/>
      <c r="K1009" s="188">
        <f t="shared" si="60"/>
        <v>234.89436320693019</v>
      </c>
      <c r="L1009" s="188">
        <f t="shared" si="61"/>
        <v>0</v>
      </c>
      <c r="M1009" s="188">
        <f t="shared" si="62"/>
        <v>78.924999999999997</v>
      </c>
      <c r="N1009" s="241">
        <f t="shared" si="63"/>
        <v>15348.318033458472</v>
      </c>
      <c r="AA1009" s="235"/>
      <c r="AF1009" s="236"/>
    </row>
    <row r="1010" spans="2:32" x14ac:dyDescent="0.25">
      <c r="B1010" s="240">
        <v>7640.35</v>
      </c>
      <c r="C1010" s="188">
        <v>29</v>
      </c>
      <c r="D1010" s="188">
        <v>2800</v>
      </c>
      <c r="E1010" s="241">
        <v>214.48909840598819</v>
      </c>
      <c r="F1010" s="188">
        <v>31</v>
      </c>
      <c r="G1010" s="188" t="s">
        <v>373</v>
      </c>
      <c r="H1010" s="242">
        <v>7073.4989109892331</v>
      </c>
      <c r="J1010" s="235"/>
      <c r="K1010" s="188">
        <f t="shared" si="60"/>
        <v>404.68257195852283</v>
      </c>
      <c r="L1010" s="188">
        <f t="shared" si="61"/>
        <v>0</v>
      </c>
      <c r="M1010" s="188">
        <f t="shared" si="62"/>
        <v>81.2</v>
      </c>
      <c r="N1010" s="241">
        <f t="shared" si="63"/>
        <v>7073.4989109892331</v>
      </c>
      <c r="AA1010" s="235"/>
      <c r="AF1010" s="236"/>
    </row>
    <row r="1011" spans="2:32" x14ac:dyDescent="0.25">
      <c r="B1011" s="240">
        <v>2547.4499999999998</v>
      </c>
      <c r="C1011" s="188">
        <v>25</v>
      </c>
      <c r="D1011" s="188">
        <v>1050</v>
      </c>
      <c r="E1011" s="241">
        <v>66.777509877745302</v>
      </c>
      <c r="F1011" s="188">
        <v>46</v>
      </c>
      <c r="G1011" s="188" t="s">
        <v>373</v>
      </c>
      <c r="H1011" s="242">
        <v>1661.4001693674495</v>
      </c>
      <c r="J1011" s="235"/>
      <c r="K1011" s="188">
        <f t="shared" si="60"/>
        <v>723.29741088618766</v>
      </c>
      <c r="L1011" s="188">
        <f t="shared" si="61"/>
        <v>0</v>
      </c>
      <c r="M1011" s="188">
        <f t="shared" si="62"/>
        <v>26.25</v>
      </c>
      <c r="N1011" s="241">
        <f t="shared" si="63"/>
        <v>1661.4001693674495</v>
      </c>
      <c r="AA1011" s="235"/>
      <c r="AF1011" s="236"/>
    </row>
    <row r="1012" spans="2:32" x14ac:dyDescent="0.25">
      <c r="B1012" s="240">
        <v>9788.5300000000007</v>
      </c>
      <c r="C1012" s="188">
        <v>32</v>
      </c>
      <c r="D1012" s="188">
        <v>1050</v>
      </c>
      <c r="E1012" s="241">
        <v>200.85147682479575</v>
      </c>
      <c r="F1012" s="188">
        <v>38</v>
      </c>
      <c r="G1012" s="188" t="s">
        <v>369</v>
      </c>
      <c r="H1012" s="242">
        <v>9165.8785870396059</v>
      </c>
      <c r="J1012" s="235"/>
      <c r="K1012" s="188">
        <f t="shared" si="60"/>
        <v>198.65425253907927</v>
      </c>
      <c r="L1012" s="188">
        <f t="shared" si="61"/>
        <v>1024</v>
      </c>
      <c r="M1012" s="188">
        <f t="shared" si="62"/>
        <v>33.6</v>
      </c>
      <c r="N1012" s="241">
        <f t="shared" si="63"/>
        <v>9165.8785870396059</v>
      </c>
      <c r="AA1012" s="235"/>
      <c r="AF1012" s="236"/>
    </row>
    <row r="1013" spans="2:32" x14ac:dyDescent="0.25">
      <c r="B1013" s="240">
        <v>5654.17</v>
      </c>
      <c r="C1013" s="188">
        <v>28</v>
      </c>
      <c r="D1013" s="188">
        <v>2800</v>
      </c>
      <c r="E1013" s="241">
        <v>478.84614011879808</v>
      </c>
      <c r="F1013" s="188">
        <v>47</v>
      </c>
      <c r="G1013" s="188" t="s">
        <v>369</v>
      </c>
      <c r="H1013" s="242">
        <v>5030.2578458368698</v>
      </c>
      <c r="J1013" s="235"/>
      <c r="K1013" s="188">
        <f t="shared" si="60"/>
        <v>274.82731711557921</v>
      </c>
      <c r="L1013" s="188">
        <f t="shared" si="61"/>
        <v>784</v>
      </c>
      <c r="M1013" s="188">
        <f t="shared" si="62"/>
        <v>78.400000000000006</v>
      </c>
      <c r="N1013" s="241">
        <f t="shared" si="63"/>
        <v>5030.2578458368698</v>
      </c>
      <c r="AA1013" s="235"/>
      <c r="AF1013" s="236"/>
    </row>
    <row r="1014" spans="2:32" x14ac:dyDescent="0.25">
      <c r="B1014" s="240">
        <v>8218.93</v>
      </c>
      <c r="C1014" s="188">
        <v>28</v>
      </c>
      <c r="D1014" s="188">
        <v>2800</v>
      </c>
      <c r="E1014" s="241">
        <v>184.70351415651069</v>
      </c>
      <c r="F1014" s="188">
        <v>47</v>
      </c>
      <c r="G1014" s="188" t="s">
        <v>369</v>
      </c>
      <c r="H1014" s="242">
        <v>7080.2116589083435</v>
      </c>
      <c r="J1014" s="235"/>
      <c r="K1014" s="188">
        <f t="shared" si="60"/>
        <v>712.49321162610465</v>
      </c>
      <c r="L1014" s="188">
        <f t="shared" si="61"/>
        <v>784</v>
      </c>
      <c r="M1014" s="188">
        <f t="shared" si="62"/>
        <v>78.400000000000006</v>
      </c>
      <c r="N1014" s="241">
        <f t="shared" si="63"/>
        <v>7080.2116589083435</v>
      </c>
      <c r="AA1014" s="235"/>
      <c r="AF1014" s="236"/>
    </row>
    <row r="1015" spans="2:32" x14ac:dyDescent="0.25">
      <c r="B1015" s="240">
        <v>16830.93</v>
      </c>
      <c r="C1015" s="188">
        <v>34</v>
      </c>
      <c r="D1015" s="188">
        <v>3500</v>
      </c>
      <c r="E1015" s="241">
        <v>280.60508596312252</v>
      </c>
      <c r="F1015" s="188">
        <v>50</v>
      </c>
      <c r="G1015" s="188" t="s">
        <v>369</v>
      </c>
      <c r="H1015" s="242">
        <v>15668.836552847308</v>
      </c>
      <c r="J1015" s="235"/>
      <c r="K1015" s="188">
        <f t="shared" si="60"/>
        <v>623.65227415371487</v>
      </c>
      <c r="L1015" s="188">
        <f t="shared" si="61"/>
        <v>1156</v>
      </c>
      <c r="M1015" s="188">
        <f t="shared" si="62"/>
        <v>119</v>
      </c>
      <c r="N1015" s="241">
        <f t="shared" si="63"/>
        <v>15668.836552847308</v>
      </c>
      <c r="AA1015" s="235"/>
      <c r="AF1015" s="236"/>
    </row>
    <row r="1016" spans="2:32" x14ac:dyDescent="0.25">
      <c r="B1016" s="240">
        <v>13372.42</v>
      </c>
      <c r="C1016" s="188">
        <v>34</v>
      </c>
      <c r="D1016" s="188">
        <v>2800</v>
      </c>
      <c r="E1016" s="241">
        <v>246.9314070571524</v>
      </c>
      <c r="F1016" s="188">
        <v>39</v>
      </c>
      <c r="G1016" s="188" t="s">
        <v>369</v>
      </c>
      <c r="H1016" s="242">
        <v>12355.797137057749</v>
      </c>
      <c r="J1016" s="235"/>
      <c r="K1016" s="188">
        <f t="shared" si="60"/>
        <v>442.22807176053391</v>
      </c>
      <c r="L1016" s="188">
        <f t="shared" si="61"/>
        <v>1156</v>
      </c>
      <c r="M1016" s="188">
        <f t="shared" si="62"/>
        <v>95.2</v>
      </c>
      <c r="N1016" s="241">
        <f t="shared" si="63"/>
        <v>12355.797137057749</v>
      </c>
      <c r="AA1016" s="235"/>
      <c r="AF1016" s="236"/>
    </row>
    <row r="1017" spans="2:32" x14ac:dyDescent="0.25">
      <c r="B1017" s="240">
        <v>44411.83</v>
      </c>
      <c r="C1017" s="188">
        <v>34</v>
      </c>
      <c r="D1017" s="188">
        <v>5273.8</v>
      </c>
      <c r="E1017" s="241">
        <v>880.00862993720818</v>
      </c>
      <c r="F1017" s="188">
        <v>50</v>
      </c>
      <c r="G1017" s="188" t="s">
        <v>373</v>
      </c>
      <c r="H1017" s="242">
        <v>43881.391441177046</v>
      </c>
      <c r="J1017" s="235"/>
      <c r="K1017" s="188">
        <f t="shared" si="60"/>
        <v>299.64478873214603</v>
      </c>
      <c r="L1017" s="188">
        <f t="shared" si="61"/>
        <v>0</v>
      </c>
      <c r="M1017" s="188">
        <f t="shared" si="62"/>
        <v>179.3092</v>
      </c>
      <c r="N1017" s="241">
        <f t="shared" si="63"/>
        <v>43881.391441177046</v>
      </c>
      <c r="AA1017" s="235"/>
      <c r="AF1017" s="236"/>
    </row>
    <row r="1018" spans="2:32" x14ac:dyDescent="0.25">
      <c r="B1018" s="240">
        <v>7168.94</v>
      </c>
      <c r="C1018" s="188">
        <v>24</v>
      </c>
      <c r="D1018" s="188">
        <v>2800</v>
      </c>
      <c r="E1018" s="241">
        <v>193.79626876947799</v>
      </c>
      <c r="F1018" s="188">
        <v>50</v>
      </c>
      <c r="G1018" s="188" t="s">
        <v>369</v>
      </c>
      <c r="H1018" s="242">
        <v>6052.9155593579026</v>
      </c>
      <c r="J1018" s="235"/>
      <c r="K1018" s="188">
        <f t="shared" si="60"/>
        <v>722.4081293666751</v>
      </c>
      <c r="L1018" s="188">
        <f t="shared" si="61"/>
        <v>576</v>
      </c>
      <c r="M1018" s="188">
        <f t="shared" si="62"/>
        <v>67.2</v>
      </c>
      <c r="N1018" s="241">
        <f t="shared" si="63"/>
        <v>6052.9155593579026</v>
      </c>
      <c r="AA1018" s="235"/>
      <c r="AF1018" s="236"/>
    </row>
    <row r="1019" spans="2:32" x14ac:dyDescent="0.25">
      <c r="B1019" s="240">
        <v>47812.18</v>
      </c>
      <c r="C1019" s="188">
        <v>36</v>
      </c>
      <c r="D1019" s="188">
        <v>6300</v>
      </c>
      <c r="E1019" s="241">
        <v>907.7652212556585</v>
      </c>
      <c r="F1019" s="188">
        <v>34</v>
      </c>
      <c r="G1019" s="188" t="s">
        <v>369</v>
      </c>
      <c r="H1019" s="242">
        <v>46948.327416278138</v>
      </c>
      <c r="J1019" s="235"/>
      <c r="K1019" s="188">
        <f t="shared" si="60"/>
        <v>235.96409620508447</v>
      </c>
      <c r="L1019" s="188">
        <f t="shared" si="61"/>
        <v>1296</v>
      </c>
      <c r="M1019" s="188">
        <f t="shared" si="62"/>
        <v>226.8</v>
      </c>
      <c r="N1019" s="241">
        <f t="shared" si="63"/>
        <v>46948.327416278138</v>
      </c>
      <c r="AA1019" s="235"/>
      <c r="AF1019" s="236"/>
    </row>
    <row r="1020" spans="2:32" x14ac:dyDescent="0.25">
      <c r="B1020" s="240">
        <v>29535.81</v>
      </c>
      <c r="C1020" s="188">
        <v>44</v>
      </c>
      <c r="D1020" s="188">
        <v>2585.2784999999999</v>
      </c>
      <c r="E1020" s="241">
        <v>499.25232455278655</v>
      </c>
      <c r="F1020" s="188">
        <v>41</v>
      </c>
      <c r="G1020" s="188" t="s">
        <v>369</v>
      </c>
      <c r="H1020" s="242">
        <v>28642.147166014656</v>
      </c>
      <c r="J1020" s="235"/>
      <c r="K1020" s="188">
        <f t="shared" si="60"/>
        <v>212.31031542005945</v>
      </c>
      <c r="L1020" s="188">
        <f t="shared" si="61"/>
        <v>1936</v>
      </c>
      <c r="M1020" s="188">
        <f t="shared" si="62"/>
        <v>113.75225400000001</v>
      </c>
      <c r="N1020" s="241">
        <f t="shared" si="63"/>
        <v>28642.147166014656</v>
      </c>
      <c r="AA1020" s="235"/>
      <c r="AF1020" s="236"/>
    </row>
    <row r="1021" spans="2:32" x14ac:dyDescent="0.25">
      <c r="B1021" s="240">
        <v>2554.15</v>
      </c>
      <c r="C1021" s="188">
        <v>25</v>
      </c>
      <c r="D1021" s="188">
        <v>1050</v>
      </c>
      <c r="E1021" s="241">
        <v>66.777509877745302</v>
      </c>
      <c r="F1021" s="188">
        <v>45</v>
      </c>
      <c r="G1021" s="188" t="s">
        <v>373</v>
      </c>
      <c r="H1021" s="242">
        <v>1657.1210342216586</v>
      </c>
      <c r="J1021" s="235"/>
      <c r="K1021" s="188">
        <f t="shared" si="60"/>
        <v>707.57355412779225</v>
      </c>
      <c r="L1021" s="188">
        <f t="shared" si="61"/>
        <v>0</v>
      </c>
      <c r="M1021" s="188">
        <f t="shared" si="62"/>
        <v>26.25</v>
      </c>
      <c r="N1021" s="241">
        <f t="shared" si="63"/>
        <v>1657.1210342216586</v>
      </c>
      <c r="AA1021" s="235"/>
      <c r="AF1021" s="236"/>
    </row>
    <row r="1022" spans="2:32" x14ac:dyDescent="0.25">
      <c r="B1022" s="240">
        <v>8905.59</v>
      </c>
      <c r="C1022" s="188">
        <v>31</v>
      </c>
      <c r="D1022" s="188">
        <v>2800</v>
      </c>
      <c r="E1022" s="241">
        <v>217.75930356694442</v>
      </c>
      <c r="F1022" s="188">
        <v>29</v>
      </c>
      <c r="G1022" s="188" t="s">
        <v>369</v>
      </c>
      <c r="H1022" s="242">
        <v>8031.6274982518771</v>
      </c>
      <c r="J1022" s="235"/>
      <c r="K1022" s="188">
        <f t="shared" si="60"/>
        <v>372.88877522074358</v>
      </c>
      <c r="L1022" s="188">
        <f t="shared" si="61"/>
        <v>961</v>
      </c>
      <c r="M1022" s="188">
        <f t="shared" si="62"/>
        <v>86.8</v>
      </c>
      <c r="N1022" s="241">
        <f t="shared" si="63"/>
        <v>8031.6274982518771</v>
      </c>
      <c r="AA1022" s="235"/>
      <c r="AF1022" s="236"/>
    </row>
    <row r="1023" spans="2:32" x14ac:dyDescent="0.25">
      <c r="B1023" s="240">
        <v>9447.8799999999992</v>
      </c>
      <c r="C1023" s="188">
        <v>37</v>
      </c>
      <c r="D1023" s="188">
        <v>1050</v>
      </c>
      <c r="E1023" s="241">
        <v>84.180803020358823</v>
      </c>
      <c r="F1023" s="188">
        <v>48</v>
      </c>
      <c r="G1023" s="188" t="s">
        <v>369</v>
      </c>
      <c r="H1023" s="242">
        <v>8241.4603221763373</v>
      </c>
      <c r="J1023" s="235"/>
      <c r="K1023" s="188">
        <f t="shared" si="60"/>
        <v>598.71132362340313</v>
      </c>
      <c r="L1023" s="188">
        <f t="shared" si="61"/>
        <v>1369</v>
      </c>
      <c r="M1023" s="188">
        <f t="shared" si="62"/>
        <v>38.85</v>
      </c>
      <c r="N1023" s="241">
        <f t="shared" si="63"/>
        <v>8241.4603221763373</v>
      </c>
      <c r="AA1023" s="235"/>
      <c r="AF1023" s="236"/>
    </row>
    <row r="1024" spans="2:32" x14ac:dyDescent="0.25">
      <c r="B1024" s="240">
        <v>8620.9699999999993</v>
      </c>
      <c r="C1024" s="188">
        <v>41</v>
      </c>
      <c r="D1024" s="188">
        <v>1050</v>
      </c>
      <c r="E1024" s="241">
        <v>151.98321284768372</v>
      </c>
      <c r="F1024" s="188">
        <v>34</v>
      </c>
      <c r="G1024" s="188" t="s">
        <v>373</v>
      </c>
      <c r="H1024" s="242">
        <v>8275.4970824782013</v>
      </c>
      <c r="J1024" s="235"/>
      <c r="K1024" s="188">
        <f t="shared" si="60"/>
        <v>234.89436320693019</v>
      </c>
      <c r="L1024" s="188">
        <f t="shared" si="61"/>
        <v>0</v>
      </c>
      <c r="M1024" s="188">
        <f t="shared" si="62"/>
        <v>43.05</v>
      </c>
      <c r="N1024" s="241">
        <f t="shared" si="63"/>
        <v>8275.4970824782013</v>
      </c>
      <c r="AA1024" s="235"/>
      <c r="AF1024" s="236"/>
    </row>
    <row r="1025" spans="2:32" x14ac:dyDescent="0.25">
      <c r="B1025" s="240">
        <v>17024</v>
      </c>
      <c r="C1025" s="188">
        <v>34</v>
      </c>
      <c r="D1025" s="188">
        <v>2167.424</v>
      </c>
      <c r="E1025" s="241">
        <v>332.27353103240188</v>
      </c>
      <c r="F1025" s="188">
        <v>36</v>
      </c>
      <c r="G1025" s="188" t="s">
        <v>369</v>
      </c>
      <c r="H1025" s="242">
        <v>16357.217564444307</v>
      </c>
      <c r="J1025" s="235"/>
      <c r="K1025" s="188">
        <f t="shared" si="60"/>
        <v>234.82840705837359</v>
      </c>
      <c r="L1025" s="188">
        <f t="shared" si="61"/>
        <v>1156</v>
      </c>
      <c r="M1025" s="188">
        <f t="shared" si="62"/>
        <v>73.692415999999994</v>
      </c>
      <c r="N1025" s="241">
        <f t="shared" si="63"/>
        <v>16357.217564444307</v>
      </c>
      <c r="AA1025" s="235"/>
      <c r="AF1025" s="236"/>
    </row>
    <row r="1026" spans="2:32" x14ac:dyDescent="0.25">
      <c r="B1026" s="240">
        <v>51444.47</v>
      </c>
      <c r="C1026" s="188">
        <v>44</v>
      </c>
      <c r="D1026" s="188">
        <v>2800</v>
      </c>
      <c r="E1026" s="241">
        <v>939.67242230780937</v>
      </c>
      <c r="F1026" s="188">
        <v>36</v>
      </c>
      <c r="G1026" s="188" t="s">
        <v>373</v>
      </c>
      <c r="H1026" s="242">
        <v>51212.017617236241</v>
      </c>
      <c r="J1026" s="235"/>
      <c r="K1026" s="188">
        <f t="shared" si="60"/>
        <v>107.27142524033854</v>
      </c>
      <c r="L1026" s="188">
        <f t="shared" si="61"/>
        <v>0</v>
      </c>
      <c r="M1026" s="188">
        <f t="shared" si="62"/>
        <v>123.2</v>
      </c>
      <c r="N1026" s="241">
        <f t="shared" si="63"/>
        <v>51212.017617236241</v>
      </c>
      <c r="AA1026" s="235"/>
      <c r="AF1026" s="236"/>
    </row>
    <row r="1027" spans="2:32" x14ac:dyDescent="0.25">
      <c r="B1027" s="240">
        <v>7302.5</v>
      </c>
      <c r="C1027" s="188">
        <v>40</v>
      </c>
      <c r="D1027" s="188">
        <v>1050</v>
      </c>
      <c r="E1027" s="241">
        <v>126.80231288784366</v>
      </c>
      <c r="F1027" s="188">
        <v>35</v>
      </c>
      <c r="G1027" s="188" t="s">
        <v>373</v>
      </c>
      <c r="H1027" s="242">
        <v>6909.9156676642378</v>
      </c>
      <c r="J1027" s="235"/>
      <c r="K1027" s="188">
        <f t="shared" si="60"/>
        <v>289.82121195616747</v>
      </c>
      <c r="L1027" s="188">
        <f t="shared" si="61"/>
        <v>0</v>
      </c>
      <c r="M1027" s="188">
        <f t="shared" si="62"/>
        <v>42</v>
      </c>
      <c r="N1027" s="241">
        <f t="shared" si="63"/>
        <v>6909.9156676642378</v>
      </c>
      <c r="AA1027" s="235"/>
      <c r="AF1027" s="236"/>
    </row>
    <row r="1028" spans="2:32" x14ac:dyDescent="0.25">
      <c r="B1028" s="240">
        <v>11209.83</v>
      </c>
      <c r="C1028" s="188">
        <v>32</v>
      </c>
      <c r="D1028" s="188">
        <v>2800</v>
      </c>
      <c r="E1028" s="241">
        <v>226.09424352010078</v>
      </c>
      <c r="F1028" s="188">
        <v>38</v>
      </c>
      <c r="G1028" s="188" t="s">
        <v>369</v>
      </c>
      <c r="H1028" s="242">
        <v>10214.470613397963</v>
      </c>
      <c r="J1028" s="235"/>
      <c r="K1028" s="188">
        <f t="shared" si="60"/>
        <v>470.60021672130972</v>
      </c>
      <c r="L1028" s="188">
        <f t="shared" si="61"/>
        <v>1024</v>
      </c>
      <c r="M1028" s="188">
        <f t="shared" si="62"/>
        <v>89.6</v>
      </c>
      <c r="N1028" s="241">
        <f t="shared" si="63"/>
        <v>10214.470613397963</v>
      </c>
      <c r="AA1028" s="235"/>
      <c r="AF1028" s="236"/>
    </row>
    <row r="1029" spans="2:32" x14ac:dyDescent="0.25">
      <c r="B1029" s="240">
        <v>10469.86</v>
      </c>
      <c r="C1029" s="188">
        <v>47</v>
      </c>
      <c r="D1029" s="188">
        <v>1050</v>
      </c>
      <c r="E1029" s="241">
        <v>254.65348508024542</v>
      </c>
      <c r="F1029" s="188">
        <v>23</v>
      </c>
      <c r="G1029" s="188" t="s">
        <v>369</v>
      </c>
      <c r="H1029" s="242">
        <v>9571.3469286340842</v>
      </c>
      <c r="J1029" s="235"/>
      <c r="K1029" s="188">
        <f t="shared" si="60"/>
        <v>94.834751593483773</v>
      </c>
      <c r="L1029" s="188">
        <f t="shared" si="61"/>
        <v>2209</v>
      </c>
      <c r="M1029" s="188">
        <f t="shared" si="62"/>
        <v>49.35</v>
      </c>
      <c r="N1029" s="241">
        <f t="shared" si="63"/>
        <v>9571.3469286340842</v>
      </c>
      <c r="AA1029" s="235"/>
      <c r="AF1029" s="236"/>
    </row>
    <row r="1030" spans="2:32" x14ac:dyDescent="0.25">
      <c r="B1030" s="240">
        <v>3037.94</v>
      </c>
      <c r="C1030" s="188">
        <v>30</v>
      </c>
      <c r="D1030" s="188">
        <v>1050</v>
      </c>
      <c r="E1030" s="241">
        <v>72.105300507740509</v>
      </c>
      <c r="F1030" s="188">
        <v>32</v>
      </c>
      <c r="G1030" s="188" t="s">
        <v>369</v>
      </c>
      <c r="H1030" s="242">
        <v>2161.9018718774396</v>
      </c>
      <c r="J1030" s="235"/>
      <c r="K1030" s="188">
        <f t="shared" si="60"/>
        <v>465.98516008393915</v>
      </c>
      <c r="L1030" s="188">
        <f t="shared" si="61"/>
        <v>900</v>
      </c>
      <c r="M1030" s="188">
        <f t="shared" si="62"/>
        <v>31.5</v>
      </c>
      <c r="N1030" s="241">
        <f t="shared" si="63"/>
        <v>2161.9018718774396</v>
      </c>
      <c r="AA1030" s="235"/>
      <c r="AF1030" s="236"/>
    </row>
    <row r="1031" spans="2:32" x14ac:dyDescent="0.25">
      <c r="B1031" s="240">
        <v>7880.99</v>
      </c>
      <c r="C1031" s="188">
        <v>28</v>
      </c>
      <c r="D1031" s="188">
        <v>1750</v>
      </c>
      <c r="E1031" s="241">
        <v>227.96802326957962</v>
      </c>
      <c r="F1031" s="188">
        <v>32</v>
      </c>
      <c r="G1031" s="188" t="s">
        <v>369</v>
      </c>
      <c r="H1031" s="242">
        <v>7273.6010236257689</v>
      </c>
      <c r="J1031" s="235"/>
      <c r="K1031" s="188">
        <f t="shared" si="60"/>
        <v>245.64848699757411</v>
      </c>
      <c r="L1031" s="188">
        <f t="shared" si="61"/>
        <v>784</v>
      </c>
      <c r="M1031" s="188">
        <f t="shared" si="62"/>
        <v>49</v>
      </c>
      <c r="N1031" s="241">
        <f t="shared" si="63"/>
        <v>7273.6010236257689</v>
      </c>
      <c r="AA1031" s="235"/>
      <c r="AF1031" s="236"/>
    </row>
    <row r="1032" spans="2:32" x14ac:dyDescent="0.25">
      <c r="B1032" s="240">
        <v>12872.81</v>
      </c>
      <c r="C1032" s="188">
        <v>34</v>
      </c>
      <c r="D1032" s="188">
        <v>2800</v>
      </c>
      <c r="E1032" s="241">
        <v>246.9314070571524</v>
      </c>
      <c r="F1032" s="188">
        <v>36</v>
      </c>
      <c r="G1032" s="188" t="s">
        <v>373</v>
      </c>
      <c r="H1032" s="242">
        <v>12241.458524777805</v>
      </c>
      <c r="J1032" s="235"/>
      <c r="K1032" s="188">
        <f t="shared" si="60"/>
        <v>408.21052777895437</v>
      </c>
      <c r="L1032" s="188">
        <f t="shared" si="61"/>
        <v>0</v>
      </c>
      <c r="M1032" s="188">
        <f t="shared" si="62"/>
        <v>95.2</v>
      </c>
      <c r="N1032" s="241">
        <f t="shared" si="63"/>
        <v>12241.458524777805</v>
      </c>
      <c r="AA1032" s="235"/>
      <c r="AF1032" s="236"/>
    </row>
    <row r="1033" spans="2:32" x14ac:dyDescent="0.25">
      <c r="B1033" s="240">
        <v>29026.32</v>
      </c>
      <c r="C1033" s="188">
        <v>37</v>
      </c>
      <c r="D1033" s="188">
        <v>2800</v>
      </c>
      <c r="E1033" s="241">
        <v>514.67431249894616</v>
      </c>
      <c r="F1033" s="188">
        <v>38</v>
      </c>
      <c r="G1033" s="188" t="s">
        <v>369</v>
      </c>
      <c r="H1033" s="242">
        <v>28299.053803835333</v>
      </c>
      <c r="J1033" s="235"/>
      <c r="K1033" s="188">
        <f t="shared" si="60"/>
        <v>206.73268009702323</v>
      </c>
      <c r="L1033" s="188">
        <f t="shared" si="61"/>
        <v>1369</v>
      </c>
      <c r="M1033" s="188">
        <f t="shared" si="62"/>
        <v>103.6</v>
      </c>
      <c r="N1033" s="241">
        <f t="shared" si="63"/>
        <v>28299.053803835333</v>
      </c>
      <c r="AA1033" s="235"/>
      <c r="AF1033" s="236"/>
    </row>
    <row r="1034" spans="2:32" x14ac:dyDescent="0.25">
      <c r="B1034" s="240">
        <v>11258.81</v>
      </c>
      <c r="C1034" s="188">
        <v>26</v>
      </c>
      <c r="D1034" s="188">
        <v>2800</v>
      </c>
      <c r="E1034" s="241">
        <v>191.71229191837074</v>
      </c>
      <c r="F1034" s="188">
        <v>50</v>
      </c>
      <c r="G1034" s="188" t="s">
        <v>369</v>
      </c>
      <c r="H1034" s="242">
        <v>10100.554014334026</v>
      </c>
      <c r="J1034" s="235"/>
      <c r="K1034" s="188">
        <f t="shared" si="60"/>
        <v>730.26094779363791</v>
      </c>
      <c r="L1034" s="188">
        <f t="shared" si="61"/>
        <v>676</v>
      </c>
      <c r="M1034" s="188">
        <f t="shared" si="62"/>
        <v>72.8</v>
      </c>
      <c r="N1034" s="241">
        <f t="shared" si="63"/>
        <v>10100.554014334026</v>
      </c>
      <c r="AA1034" s="235"/>
      <c r="AF1034" s="236"/>
    </row>
    <row r="1035" spans="2:32" x14ac:dyDescent="0.25">
      <c r="B1035" s="240">
        <v>3603.11</v>
      </c>
      <c r="C1035" s="188">
        <v>30</v>
      </c>
      <c r="D1035" s="188">
        <v>1050</v>
      </c>
      <c r="E1035" s="241">
        <v>72.105300507740509</v>
      </c>
      <c r="F1035" s="188">
        <v>45</v>
      </c>
      <c r="G1035" s="188" t="s">
        <v>369</v>
      </c>
      <c r="H1035" s="242">
        <v>2475.2061965629673</v>
      </c>
      <c r="J1035" s="235"/>
      <c r="K1035" s="188">
        <f t="shared" si="60"/>
        <v>655.29163136803948</v>
      </c>
      <c r="L1035" s="188">
        <f t="shared" si="61"/>
        <v>900</v>
      </c>
      <c r="M1035" s="188">
        <f t="shared" si="62"/>
        <v>31.5</v>
      </c>
      <c r="N1035" s="241">
        <f t="shared" si="63"/>
        <v>2475.2061965629673</v>
      </c>
      <c r="AA1035" s="235"/>
      <c r="AF1035" s="236"/>
    </row>
    <row r="1036" spans="2:32" x14ac:dyDescent="0.25">
      <c r="B1036" s="240">
        <v>11341.71</v>
      </c>
      <c r="C1036" s="188">
        <v>45</v>
      </c>
      <c r="D1036" s="188">
        <v>1050</v>
      </c>
      <c r="E1036" s="241">
        <v>225.4267853199014</v>
      </c>
      <c r="F1036" s="188">
        <v>30</v>
      </c>
      <c r="G1036" s="188" t="s">
        <v>369</v>
      </c>
      <c r="H1036" s="242">
        <v>10533.547169810263</v>
      </c>
      <c r="J1036" s="235"/>
      <c r="K1036" s="188">
        <f t="shared" si="60"/>
        <v>139.73494744778708</v>
      </c>
      <c r="L1036" s="188">
        <f t="shared" si="61"/>
        <v>2025</v>
      </c>
      <c r="M1036" s="188">
        <f t="shared" si="62"/>
        <v>47.25</v>
      </c>
      <c r="N1036" s="241">
        <f t="shared" si="63"/>
        <v>10533.547169810263</v>
      </c>
      <c r="AA1036" s="235"/>
      <c r="AF1036" s="236"/>
    </row>
    <row r="1037" spans="2:32" x14ac:dyDescent="0.25">
      <c r="B1037" s="240">
        <v>12408.34</v>
      </c>
      <c r="C1037" s="188">
        <v>34</v>
      </c>
      <c r="D1037" s="188">
        <v>2800</v>
      </c>
      <c r="E1037" s="241">
        <v>224.484068770498</v>
      </c>
      <c r="F1037" s="188">
        <v>41</v>
      </c>
      <c r="G1037" s="188" t="s">
        <v>369</v>
      </c>
      <c r="H1037" s="242">
        <v>11361.121161189953</v>
      </c>
      <c r="J1037" s="235"/>
      <c r="K1037" s="188">
        <f t="shared" si="60"/>
        <v>511.3948648060462</v>
      </c>
      <c r="L1037" s="188">
        <f t="shared" si="61"/>
        <v>1156</v>
      </c>
      <c r="M1037" s="188">
        <f t="shared" si="62"/>
        <v>95.2</v>
      </c>
      <c r="N1037" s="241">
        <f t="shared" si="63"/>
        <v>11361.121161189953</v>
      </c>
      <c r="AA1037" s="235"/>
      <c r="AF1037" s="236"/>
    </row>
    <row r="1038" spans="2:32" x14ac:dyDescent="0.25">
      <c r="B1038" s="240">
        <v>8913.2800000000007</v>
      </c>
      <c r="C1038" s="188">
        <v>35</v>
      </c>
      <c r="D1038" s="188">
        <v>1050</v>
      </c>
      <c r="E1038" s="241">
        <v>154.85997868581006</v>
      </c>
      <c r="F1038" s="188">
        <v>43</v>
      </c>
      <c r="G1038" s="188" t="s">
        <v>369</v>
      </c>
      <c r="H1038" s="242">
        <v>8129.922346678658</v>
      </c>
      <c r="J1038" s="235"/>
      <c r="K1038" s="188">
        <f t="shared" si="60"/>
        <v>291.5537014996188</v>
      </c>
      <c r="L1038" s="188">
        <f t="shared" si="61"/>
        <v>1225</v>
      </c>
      <c r="M1038" s="188">
        <f t="shared" si="62"/>
        <v>36.75</v>
      </c>
      <c r="N1038" s="241">
        <f t="shared" si="63"/>
        <v>8129.922346678658</v>
      </c>
      <c r="AA1038" s="235"/>
      <c r="AF1038" s="236"/>
    </row>
    <row r="1039" spans="2:32" x14ac:dyDescent="0.25">
      <c r="B1039" s="240">
        <v>13080.93</v>
      </c>
      <c r="C1039" s="188">
        <v>25</v>
      </c>
      <c r="D1039" s="188">
        <v>2800</v>
      </c>
      <c r="E1039" s="241">
        <v>339.65483169088321</v>
      </c>
      <c r="F1039" s="188">
        <v>50</v>
      </c>
      <c r="G1039" s="188" t="s">
        <v>369</v>
      </c>
      <c r="H1039" s="242">
        <v>12307.572827964881</v>
      </c>
      <c r="J1039" s="235"/>
      <c r="K1039" s="188">
        <f t="shared" si="60"/>
        <v>412.18315459564178</v>
      </c>
      <c r="L1039" s="188">
        <f t="shared" si="61"/>
        <v>625</v>
      </c>
      <c r="M1039" s="188">
        <f t="shared" si="62"/>
        <v>70</v>
      </c>
      <c r="N1039" s="241">
        <f t="shared" si="63"/>
        <v>12307.572827964881</v>
      </c>
      <c r="AA1039" s="235"/>
      <c r="AF1039" s="236"/>
    </row>
    <row r="1040" spans="2:32" x14ac:dyDescent="0.25">
      <c r="B1040" s="240">
        <v>12352.87</v>
      </c>
      <c r="C1040" s="188">
        <v>32</v>
      </c>
      <c r="D1040" s="188">
        <v>2800</v>
      </c>
      <c r="E1040" s="241">
        <v>226.09424352010078</v>
      </c>
      <c r="F1040" s="188">
        <v>48</v>
      </c>
      <c r="G1040" s="188" t="s">
        <v>369</v>
      </c>
      <c r="H1040" s="242">
        <v>11266.609137850151</v>
      </c>
      <c r="J1040" s="235"/>
      <c r="K1040" s="188">
        <f t="shared" si="60"/>
        <v>594.44237901639121</v>
      </c>
      <c r="L1040" s="188">
        <f t="shared" si="61"/>
        <v>1024</v>
      </c>
      <c r="M1040" s="188">
        <f t="shared" si="62"/>
        <v>89.6</v>
      </c>
      <c r="N1040" s="241">
        <f t="shared" si="63"/>
        <v>11266.609137850151</v>
      </c>
      <c r="AA1040" s="235"/>
      <c r="AF1040" s="236"/>
    </row>
    <row r="1041" spans="2:32" x14ac:dyDescent="0.25">
      <c r="B1041" s="240">
        <v>6277.43</v>
      </c>
      <c r="C1041" s="188">
        <v>24</v>
      </c>
      <c r="D1041" s="188">
        <v>2800</v>
      </c>
      <c r="E1041" s="241">
        <v>176.17902321687768</v>
      </c>
      <c r="F1041" s="188">
        <v>46</v>
      </c>
      <c r="G1041" s="188" t="s">
        <v>369</v>
      </c>
      <c r="H1041" s="242">
        <v>5185.8856586070342</v>
      </c>
      <c r="J1041" s="235"/>
      <c r="K1041" s="188">
        <f t="shared" si="60"/>
        <v>731.0745493318251</v>
      </c>
      <c r="L1041" s="188">
        <f t="shared" si="61"/>
        <v>576</v>
      </c>
      <c r="M1041" s="188">
        <f t="shared" si="62"/>
        <v>67.2</v>
      </c>
      <c r="N1041" s="241">
        <f t="shared" si="63"/>
        <v>5185.8856586070342</v>
      </c>
      <c r="AA1041" s="235"/>
      <c r="AF1041" s="236"/>
    </row>
    <row r="1042" spans="2:32" x14ac:dyDescent="0.25">
      <c r="B1042" s="240">
        <v>5579.25</v>
      </c>
      <c r="C1042" s="188">
        <v>33</v>
      </c>
      <c r="D1042" s="188">
        <v>1050</v>
      </c>
      <c r="E1042" s="241">
        <v>84.627490303286748</v>
      </c>
      <c r="F1042" s="188">
        <v>37</v>
      </c>
      <c r="G1042" s="188" t="s">
        <v>369</v>
      </c>
      <c r="H1042" s="242">
        <v>4676.5199611372909</v>
      </c>
      <c r="J1042" s="235"/>
      <c r="K1042" s="188">
        <f t="shared" si="60"/>
        <v>459.07068566927774</v>
      </c>
      <c r="L1042" s="188">
        <f t="shared" si="61"/>
        <v>1089</v>
      </c>
      <c r="M1042" s="188">
        <f t="shared" si="62"/>
        <v>34.65</v>
      </c>
      <c r="N1042" s="241">
        <f t="shared" si="63"/>
        <v>4676.5199611372909</v>
      </c>
      <c r="AA1042" s="235"/>
      <c r="AF1042" s="236"/>
    </row>
    <row r="1043" spans="2:32" x14ac:dyDescent="0.25">
      <c r="B1043" s="240">
        <v>3346.05</v>
      </c>
      <c r="C1043" s="188">
        <v>29</v>
      </c>
      <c r="D1043" s="188">
        <v>1050</v>
      </c>
      <c r="E1043" s="241">
        <v>167.60623536642788</v>
      </c>
      <c r="F1043" s="188">
        <v>50</v>
      </c>
      <c r="G1043" s="188" t="s">
        <v>369</v>
      </c>
      <c r="H1043" s="242">
        <v>2696.0815948359887</v>
      </c>
      <c r="J1043" s="235"/>
      <c r="K1043" s="188">
        <f t="shared" si="60"/>
        <v>313.2341698697681</v>
      </c>
      <c r="L1043" s="188">
        <f t="shared" si="61"/>
        <v>841</v>
      </c>
      <c r="M1043" s="188">
        <f t="shared" si="62"/>
        <v>30.45</v>
      </c>
      <c r="N1043" s="241">
        <f t="shared" si="63"/>
        <v>2696.0815948359887</v>
      </c>
      <c r="AA1043" s="235"/>
      <c r="AF1043" s="236"/>
    </row>
    <row r="1044" spans="2:32" x14ac:dyDescent="0.25">
      <c r="B1044" s="240">
        <v>6922.4</v>
      </c>
      <c r="C1044" s="188">
        <v>38</v>
      </c>
      <c r="D1044" s="188">
        <v>1050</v>
      </c>
      <c r="E1044" s="241">
        <v>119.55693091281827</v>
      </c>
      <c r="F1044" s="188">
        <v>37</v>
      </c>
      <c r="G1044" s="188" t="s">
        <v>369</v>
      </c>
      <c r="H1044" s="242">
        <v>6047.834800328581</v>
      </c>
      <c r="J1044" s="235"/>
      <c r="K1044" s="188">
        <f t="shared" si="60"/>
        <v>324.94979340285744</v>
      </c>
      <c r="L1044" s="188">
        <f t="shared" si="61"/>
        <v>1444</v>
      </c>
      <c r="M1044" s="188">
        <f t="shared" si="62"/>
        <v>39.9</v>
      </c>
      <c r="N1044" s="241">
        <f t="shared" si="63"/>
        <v>6047.834800328581</v>
      </c>
      <c r="AA1044" s="235"/>
      <c r="AF1044" s="236"/>
    </row>
    <row r="1045" spans="2:32" x14ac:dyDescent="0.25">
      <c r="B1045" s="240">
        <v>13357.93</v>
      </c>
      <c r="C1045" s="188">
        <v>29</v>
      </c>
      <c r="D1045" s="188">
        <v>2800</v>
      </c>
      <c r="E1045" s="241">
        <v>490.69284871503891</v>
      </c>
      <c r="F1045" s="188">
        <v>46</v>
      </c>
      <c r="G1045" s="188" t="s">
        <v>369</v>
      </c>
      <c r="H1045" s="242">
        <v>12659.681164362955</v>
      </c>
      <c r="J1045" s="235"/>
      <c r="K1045" s="188">
        <f t="shared" si="60"/>
        <v>262.48599370723315</v>
      </c>
      <c r="L1045" s="188">
        <f t="shared" si="61"/>
        <v>841</v>
      </c>
      <c r="M1045" s="188">
        <f t="shared" si="62"/>
        <v>81.2</v>
      </c>
      <c r="N1045" s="241">
        <f t="shared" si="63"/>
        <v>12659.681164362955</v>
      </c>
      <c r="AA1045" s="235"/>
      <c r="AF1045" s="236"/>
    </row>
    <row r="1046" spans="2:32" x14ac:dyDescent="0.25">
      <c r="B1046" s="240">
        <v>4730.68</v>
      </c>
      <c r="C1046" s="188">
        <v>38</v>
      </c>
      <c r="D1046" s="188">
        <v>1050</v>
      </c>
      <c r="E1046" s="241">
        <v>143.85616560980165</v>
      </c>
      <c r="F1046" s="188">
        <v>27</v>
      </c>
      <c r="G1046" s="188" t="s">
        <v>369</v>
      </c>
      <c r="H1046" s="242">
        <v>4029.2665260097506</v>
      </c>
      <c r="J1046" s="235"/>
      <c r="K1046" s="188">
        <f t="shared" si="60"/>
        <v>197.07184519916308</v>
      </c>
      <c r="L1046" s="188">
        <f t="shared" si="61"/>
        <v>1444</v>
      </c>
      <c r="M1046" s="188">
        <f t="shared" si="62"/>
        <v>39.9</v>
      </c>
      <c r="N1046" s="241">
        <f t="shared" si="63"/>
        <v>4029.2665260097506</v>
      </c>
      <c r="AA1046" s="235"/>
      <c r="AF1046" s="236"/>
    </row>
    <row r="1047" spans="2:32" x14ac:dyDescent="0.25">
      <c r="B1047" s="240">
        <v>5781.37</v>
      </c>
      <c r="C1047" s="188">
        <v>29</v>
      </c>
      <c r="D1047" s="188">
        <v>1050</v>
      </c>
      <c r="E1047" s="241">
        <v>122.54031630906169</v>
      </c>
      <c r="F1047" s="188">
        <v>46</v>
      </c>
      <c r="G1047" s="188" t="s">
        <v>369</v>
      </c>
      <c r="H1047" s="242">
        <v>4943.7379808023161</v>
      </c>
      <c r="J1047" s="235"/>
      <c r="K1047" s="188">
        <f t="shared" si="60"/>
        <v>394.15599253213514</v>
      </c>
      <c r="L1047" s="188">
        <f t="shared" si="61"/>
        <v>841</v>
      </c>
      <c r="M1047" s="188">
        <f t="shared" si="62"/>
        <v>30.45</v>
      </c>
      <c r="N1047" s="241">
        <f t="shared" si="63"/>
        <v>4943.7379808023161</v>
      </c>
      <c r="AA1047" s="235"/>
      <c r="AF1047" s="236"/>
    </row>
    <row r="1048" spans="2:32" x14ac:dyDescent="0.25">
      <c r="B1048" s="240">
        <v>19344.5</v>
      </c>
      <c r="C1048" s="188">
        <v>34</v>
      </c>
      <c r="D1048" s="188">
        <v>2800</v>
      </c>
      <c r="E1048" s="241">
        <v>217.75807626559012</v>
      </c>
      <c r="F1048" s="188">
        <v>41</v>
      </c>
      <c r="G1048" s="188" t="s">
        <v>369</v>
      </c>
      <c r="H1048" s="242">
        <v>18298.833084710732</v>
      </c>
      <c r="J1048" s="235"/>
      <c r="K1048" s="188">
        <f t="shared" si="60"/>
        <v>527.19055003031622</v>
      </c>
      <c r="L1048" s="188">
        <f t="shared" si="61"/>
        <v>1156</v>
      </c>
      <c r="M1048" s="188">
        <f t="shared" si="62"/>
        <v>95.2</v>
      </c>
      <c r="N1048" s="241">
        <f t="shared" si="63"/>
        <v>18298.833084710732</v>
      </c>
      <c r="AA1048" s="235"/>
      <c r="AF1048" s="236"/>
    </row>
    <row r="1049" spans="2:32" x14ac:dyDescent="0.25">
      <c r="B1049" s="240">
        <v>6848.17</v>
      </c>
      <c r="C1049" s="188">
        <v>26</v>
      </c>
      <c r="D1049" s="188">
        <v>2800</v>
      </c>
      <c r="E1049" s="241">
        <v>197.96377969831761</v>
      </c>
      <c r="F1049" s="188">
        <v>34</v>
      </c>
      <c r="G1049" s="188" t="s">
        <v>369</v>
      </c>
      <c r="H1049" s="242">
        <v>5971.4550351463004</v>
      </c>
      <c r="J1049" s="235"/>
      <c r="K1049" s="188">
        <f t="shared" ref="K1049:K1086" si="64">D1049*F1049/E1049</f>
        <v>480.89605151547352</v>
      </c>
      <c r="L1049" s="188">
        <f t="shared" ref="L1049:L1086" si="65">IF(G1049="F",0,C1049^2)</f>
        <v>676</v>
      </c>
      <c r="M1049" s="188">
        <f t="shared" ref="M1049:M1086" si="66">C1049*D1049/1000</f>
        <v>72.8</v>
      </c>
      <c r="N1049" s="241">
        <f t="shared" ref="N1049:N1086" si="67">H1049</f>
        <v>5971.4550351463004</v>
      </c>
      <c r="AA1049" s="235"/>
      <c r="AF1049" s="236"/>
    </row>
    <row r="1050" spans="2:32" x14ac:dyDescent="0.25">
      <c r="B1050" s="240">
        <v>7008.65</v>
      </c>
      <c r="C1050" s="188">
        <v>36</v>
      </c>
      <c r="D1050" s="188">
        <v>525</v>
      </c>
      <c r="E1050" s="241">
        <v>73.849012099421628</v>
      </c>
      <c r="F1050" s="188">
        <v>39</v>
      </c>
      <c r="G1050" s="188" t="s">
        <v>373</v>
      </c>
      <c r="H1050" s="242">
        <v>6591.0735691568516</v>
      </c>
      <c r="J1050" s="235"/>
      <c r="K1050" s="188">
        <f t="shared" si="64"/>
        <v>277.25489370710699</v>
      </c>
      <c r="L1050" s="188">
        <f t="shared" si="65"/>
        <v>0</v>
      </c>
      <c r="M1050" s="188">
        <f t="shared" si="66"/>
        <v>18.899999999999999</v>
      </c>
      <c r="N1050" s="241">
        <f t="shared" si="67"/>
        <v>6591.0735691568516</v>
      </c>
      <c r="AA1050" s="235"/>
      <c r="AF1050" s="236"/>
    </row>
    <row r="1051" spans="2:32" x14ac:dyDescent="0.25">
      <c r="B1051" s="240">
        <v>9403.77</v>
      </c>
      <c r="C1051" s="188">
        <v>49</v>
      </c>
      <c r="D1051" s="188">
        <v>1050</v>
      </c>
      <c r="E1051" s="241">
        <v>316.79730423971444</v>
      </c>
      <c r="F1051" s="188">
        <v>16</v>
      </c>
      <c r="G1051" s="188" t="s">
        <v>369</v>
      </c>
      <c r="H1051" s="242">
        <v>8549.8114931379132</v>
      </c>
      <c r="J1051" s="235"/>
      <c r="K1051" s="188">
        <f t="shared" si="64"/>
        <v>53.030754287251646</v>
      </c>
      <c r="L1051" s="188">
        <f t="shared" si="65"/>
        <v>2401</v>
      </c>
      <c r="M1051" s="188">
        <f t="shared" si="66"/>
        <v>51.45</v>
      </c>
      <c r="N1051" s="241">
        <f t="shared" si="67"/>
        <v>8549.8114931379132</v>
      </c>
      <c r="AA1051" s="235"/>
      <c r="AF1051" s="236"/>
    </row>
    <row r="1052" spans="2:32" x14ac:dyDescent="0.25">
      <c r="B1052" s="240">
        <v>13980.63</v>
      </c>
      <c r="C1052" s="188">
        <v>32</v>
      </c>
      <c r="D1052" s="188">
        <v>3500</v>
      </c>
      <c r="E1052" s="241">
        <v>282.61780440012592</v>
      </c>
      <c r="F1052" s="188">
        <v>38</v>
      </c>
      <c r="G1052" s="188" t="s">
        <v>369</v>
      </c>
      <c r="H1052" s="242">
        <v>12968.109704947728</v>
      </c>
      <c r="J1052" s="235"/>
      <c r="K1052" s="188">
        <f t="shared" si="64"/>
        <v>470.60021672130978</v>
      </c>
      <c r="L1052" s="188">
        <f t="shared" si="65"/>
        <v>1024</v>
      </c>
      <c r="M1052" s="188">
        <f t="shared" si="66"/>
        <v>112</v>
      </c>
      <c r="N1052" s="241">
        <f t="shared" si="67"/>
        <v>12968.109704947728</v>
      </c>
      <c r="AA1052" s="235"/>
      <c r="AF1052" s="236"/>
    </row>
    <row r="1053" spans="2:32" x14ac:dyDescent="0.25">
      <c r="B1053" s="240">
        <v>2101.52</v>
      </c>
      <c r="C1053" s="188">
        <v>23</v>
      </c>
      <c r="D1053" s="188">
        <v>1050</v>
      </c>
      <c r="E1053" s="241">
        <v>65.356759305405177</v>
      </c>
      <c r="F1053" s="188">
        <v>37</v>
      </c>
      <c r="G1053" s="188" t="s">
        <v>369</v>
      </c>
      <c r="H1053" s="242">
        <v>1193.1597931932067</v>
      </c>
      <c r="J1053" s="235"/>
      <c r="K1053" s="188">
        <f t="shared" si="64"/>
        <v>594.42971794941798</v>
      </c>
      <c r="L1053" s="188">
        <f t="shared" si="65"/>
        <v>529</v>
      </c>
      <c r="M1053" s="188">
        <f t="shared" si="66"/>
        <v>24.15</v>
      </c>
      <c r="N1053" s="241">
        <f t="shared" si="67"/>
        <v>1193.1597931932067</v>
      </c>
      <c r="AA1053" s="235"/>
      <c r="AF1053" s="236"/>
    </row>
    <row r="1054" spans="2:32" x14ac:dyDescent="0.25">
      <c r="B1054" s="240">
        <v>5997.56</v>
      </c>
      <c r="C1054" s="188">
        <v>26</v>
      </c>
      <c r="D1054" s="188">
        <v>2800</v>
      </c>
      <c r="E1054" s="241">
        <v>224.0696989850357</v>
      </c>
      <c r="F1054" s="188">
        <v>44</v>
      </c>
      <c r="G1054" s="188" t="s">
        <v>369</v>
      </c>
      <c r="H1054" s="242">
        <v>5090.2503001300911</v>
      </c>
      <c r="J1054" s="235"/>
      <c r="K1054" s="188">
        <f t="shared" si="64"/>
        <v>549.82891733267252</v>
      </c>
      <c r="L1054" s="188">
        <f t="shared" si="65"/>
        <v>676</v>
      </c>
      <c r="M1054" s="188">
        <f t="shared" si="66"/>
        <v>72.8</v>
      </c>
      <c r="N1054" s="241">
        <f t="shared" si="67"/>
        <v>5090.2503001300911</v>
      </c>
      <c r="AA1054" s="235"/>
      <c r="AF1054" s="236"/>
    </row>
    <row r="1055" spans="2:32" x14ac:dyDescent="0.25">
      <c r="B1055" s="240">
        <v>3818.72</v>
      </c>
      <c r="C1055" s="188">
        <v>41</v>
      </c>
      <c r="D1055" s="188">
        <v>175</v>
      </c>
      <c r="E1055" s="241">
        <v>33.328710632924484</v>
      </c>
      <c r="F1055" s="188">
        <v>44</v>
      </c>
      <c r="G1055" s="188" t="s">
        <v>369</v>
      </c>
      <c r="H1055" s="242">
        <v>2987.2281590614239</v>
      </c>
      <c r="J1055" s="235"/>
      <c r="K1055" s="188">
        <f t="shared" si="64"/>
        <v>231.03203975713927</v>
      </c>
      <c r="L1055" s="188">
        <f t="shared" si="65"/>
        <v>1681</v>
      </c>
      <c r="M1055" s="188">
        <f t="shared" si="66"/>
        <v>7.1749999999999998</v>
      </c>
      <c r="N1055" s="241">
        <f t="shared" si="67"/>
        <v>2987.2281590614239</v>
      </c>
      <c r="AA1055" s="235"/>
      <c r="AF1055" s="236"/>
    </row>
    <row r="1056" spans="2:32" x14ac:dyDescent="0.25">
      <c r="B1056" s="240">
        <v>11765.61</v>
      </c>
      <c r="C1056" s="188">
        <v>35</v>
      </c>
      <c r="D1056" s="188">
        <v>2800</v>
      </c>
      <c r="E1056" s="241">
        <v>338.84209171802479</v>
      </c>
      <c r="F1056" s="188">
        <v>35</v>
      </c>
      <c r="G1056" s="188" t="s">
        <v>369</v>
      </c>
      <c r="H1056" s="242">
        <v>10921.862965192224</v>
      </c>
      <c r="J1056" s="235"/>
      <c r="K1056" s="188">
        <f t="shared" si="64"/>
        <v>289.22026629900796</v>
      </c>
      <c r="L1056" s="188">
        <f t="shared" si="65"/>
        <v>1225</v>
      </c>
      <c r="M1056" s="188">
        <f t="shared" si="66"/>
        <v>98</v>
      </c>
      <c r="N1056" s="241">
        <f t="shared" si="67"/>
        <v>10921.862965192224</v>
      </c>
      <c r="AA1056" s="235"/>
      <c r="AF1056" s="236"/>
    </row>
    <row r="1057" spans="2:32" x14ac:dyDescent="0.25">
      <c r="B1057" s="240">
        <v>7808.67</v>
      </c>
      <c r="C1057" s="188">
        <v>28</v>
      </c>
      <c r="D1057" s="188">
        <v>2800</v>
      </c>
      <c r="E1057" s="241">
        <v>250.46899422324321</v>
      </c>
      <c r="F1057" s="188">
        <v>47</v>
      </c>
      <c r="G1057" s="188" t="s">
        <v>369</v>
      </c>
      <c r="H1057" s="242">
        <v>6845.6069429676754</v>
      </c>
      <c r="J1057" s="235"/>
      <c r="K1057" s="188">
        <f t="shared" si="64"/>
        <v>525.41433484858737</v>
      </c>
      <c r="L1057" s="188">
        <f t="shared" si="65"/>
        <v>784</v>
      </c>
      <c r="M1057" s="188">
        <f t="shared" si="66"/>
        <v>78.400000000000006</v>
      </c>
      <c r="N1057" s="241">
        <f t="shared" si="67"/>
        <v>6845.6069429676754</v>
      </c>
      <c r="AA1057" s="235"/>
      <c r="AF1057" s="236"/>
    </row>
    <row r="1058" spans="2:32" x14ac:dyDescent="0.25">
      <c r="B1058" s="240">
        <v>21357.83</v>
      </c>
      <c r="C1058" s="188">
        <v>36</v>
      </c>
      <c r="D1058" s="188">
        <v>2800</v>
      </c>
      <c r="E1058" s="241">
        <v>566.70382925256774</v>
      </c>
      <c r="F1058" s="188">
        <v>30</v>
      </c>
      <c r="G1058" s="188" t="s">
        <v>373</v>
      </c>
      <c r="H1058" s="242">
        <v>21124.155735833527</v>
      </c>
      <c r="J1058" s="235"/>
      <c r="K1058" s="188">
        <f t="shared" si="64"/>
        <v>148.2255733312912</v>
      </c>
      <c r="L1058" s="188">
        <f t="shared" si="65"/>
        <v>0</v>
      </c>
      <c r="M1058" s="188">
        <f t="shared" si="66"/>
        <v>100.8</v>
      </c>
      <c r="N1058" s="241">
        <f t="shared" si="67"/>
        <v>21124.155735833527</v>
      </c>
      <c r="AA1058" s="235"/>
      <c r="AF1058" s="236"/>
    </row>
    <row r="1059" spans="2:32" x14ac:dyDescent="0.25">
      <c r="B1059" s="240">
        <v>8556.1</v>
      </c>
      <c r="C1059" s="188">
        <v>27</v>
      </c>
      <c r="D1059" s="188">
        <v>2800</v>
      </c>
      <c r="E1059" s="241">
        <v>176.17882806031744</v>
      </c>
      <c r="F1059" s="188">
        <v>33</v>
      </c>
      <c r="G1059" s="188" t="s">
        <v>369</v>
      </c>
      <c r="H1059" s="242">
        <v>7660.669915925836</v>
      </c>
      <c r="J1059" s="235"/>
      <c r="K1059" s="188">
        <f t="shared" si="64"/>
        <v>524.46710548196791</v>
      </c>
      <c r="L1059" s="188">
        <f t="shared" si="65"/>
        <v>729</v>
      </c>
      <c r="M1059" s="188">
        <f t="shared" si="66"/>
        <v>75.599999999999994</v>
      </c>
      <c r="N1059" s="241">
        <f t="shared" si="67"/>
        <v>7660.669915925836</v>
      </c>
      <c r="AA1059" s="235"/>
      <c r="AF1059" s="236"/>
    </row>
    <row r="1060" spans="2:32" x14ac:dyDescent="0.25">
      <c r="B1060" s="240">
        <v>67818.990000000005</v>
      </c>
      <c r="C1060" s="188">
        <v>44</v>
      </c>
      <c r="D1060" s="188">
        <v>3115</v>
      </c>
      <c r="E1060" s="241">
        <v>1202.972069559881</v>
      </c>
      <c r="F1060" s="188">
        <v>41</v>
      </c>
      <c r="G1060" s="188" t="s">
        <v>369</v>
      </c>
      <c r="H1060" s="242">
        <v>67038.191011987205</v>
      </c>
      <c r="J1060" s="235"/>
      <c r="K1060" s="188">
        <f t="shared" si="64"/>
        <v>106.16622216900329</v>
      </c>
      <c r="L1060" s="188">
        <f t="shared" si="65"/>
        <v>1936</v>
      </c>
      <c r="M1060" s="188">
        <f t="shared" si="66"/>
        <v>137.06</v>
      </c>
      <c r="N1060" s="241">
        <f t="shared" si="67"/>
        <v>67038.191011987205</v>
      </c>
      <c r="AA1060" s="235"/>
      <c r="AF1060" s="236"/>
    </row>
    <row r="1061" spans="2:32" x14ac:dyDescent="0.25">
      <c r="B1061" s="240">
        <v>7657.34</v>
      </c>
      <c r="C1061" s="188">
        <v>26</v>
      </c>
      <c r="D1061" s="188">
        <v>2800</v>
      </c>
      <c r="E1061" s="241">
        <v>197.96377969831761</v>
      </c>
      <c r="F1061" s="188">
        <v>44</v>
      </c>
      <c r="G1061" s="188" t="s">
        <v>369</v>
      </c>
      <c r="H1061" s="242">
        <v>6654.2513780552608</v>
      </c>
      <c r="J1061" s="235"/>
      <c r="K1061" s="188">
        <f t="shared" si="64"/>
        <v>622.3360666670834</v>
      </c>
      <c r="L1061" s="188">
        <f t="shared" si="65"/>
        <v>676</v>
      </c>
      <c r="M1061" s="188">
        <f t="shared" si="66"/>
        <v>72.8</v>
      </c>
      <c r="N1061" s="241">
        <f t="shared" si="67"/>
        <v>6654.2513780552608</v>
      </c>
      <c r="AA1061" s="235"/>
      <c r="AF1061" s="236"/>
    </row>
    <row r="1062" spans="2:32" x14ac:dyDescent="0.25">
      <c r="B1062" s="240">
        <v>5760.95</v>
      </c>
      <c r="C1062" s="188">
        <v>33</v>
      </c>
      <c r="D1062" s="188">
        <v>1050</v>
      </c>
      <c r="E1062" s="241">
        <v>72.104998477815869</v>
      </c>
      <c r="F1062" s="188">
        <v>37</v>
      </c>
      <c r="G1062" s="188" t="s">
        <v>369</v>
      </c>
      <c r="H1062" s="242">
        <v>4749.1688813568917</v>
      </c>
      <c r="J1062" s="235"/>
      <c r="K1062" s="188">
        <f t="shared" si="64"/>
        <v>538.79759822687959</v>
      </c>
      <c r="L1062" s="188">
        <f t="shared" si="65"/>
        <v>1089</v>
      </c>
      <c r="M1062" s="188">
        <f t="shared" si="66"/>
        <v>34.65</v>
      </c>
      <c r="N1062" s="241">
        <f t="shared" si="67"/>
        <v>4749.1688813568917</v>
      </c>
      <c r="AA1062" s="235"/>
      <c r="AF1062" s="236"/>
    </row>
    <row r="1063" spans="2:32" x14ac:dyDescent="0.25">
      <c r="B1063" s="240">
        <v>22935.64</v>
      </c>
      <c r="C1063" s="188">
        <v>35</v>
      </c>
      <c r="D1063" s="188">
        <v>2800</v>
      </c>
      <c r="E1063" s="241">
        <v>412.95994316216019</v>
      </c>
      <c r="F1063" s="188">
        <v>40</v>
      </c>
      <c r="G1063" s="188" t="s">
        <v>369</v>
      </c>
      <c r="H1063" s="242">
        <v>22107.2531995625</v>
      </c>
      <c r="J1063" s="235"/>
      <c r="K1063" s="188">
        <f t="shared" si="64"/>
        <v>271.21274558104074</v>
      </c>
      <c r="L1063" s="188">
        <f t="shared" si="65"/>
        <v>1225</v>
      </c>
      <c r="M1063" s="188">
        <f t="shared" si="66"/>
        <v>98</v>
      </c>
      <c r="N1063" s="241">
        <f t="shared" si="67"/>
        <v>22107.2531995625</v>
      </c>
      <c r="AA1063" s="235"/>
      <c r="AF1063" s="236"/>
    </row>
    <row r="1064" spans="2:32" x14ac:dyDescent="0.25">
      <c r="B1064" s="240">
        <v>8245.49</v>
      </c>
      <c r="C1064" s="188">
        <v>29</v>
      </c>
      <c r="D1064" s="188">
        <v>2800</v>
      </c>
      <c r="E1064" s="241">
        <v>206.2987353742366</v>
      </c>
      <c r="F1064" s="188">
        <v>33</v>
      </c>
      <c r="G1064" s="188" t="s">
        <v>369</v>
      </c>
      <c r="H1064" s="242">
        <v>7367.300369449069</v>
      </c>
      <c r="J1064" s="235"/>
      <c r="K1064" s="188">
        <f t="shared" si="64"/>
        <v>447.89416586767538</v>
      </c>
      <c r="L1064" s="188">
        <f t="shared" si="65"/>
        <v>841</v>
      </c>
      <c r="M1064" s="188">
        <f t="shared" si="66"/>
        <v>81.2</v>
      </c>
      <c r="N1064" s="241">
        <f t="shared" si="67"/>
        <v>7367.300369449069</v>
      </c>
      <c r="AA1064" s="235"/>
      <c r="AF1064" s="236"/>
    </row>
    <row r="1065" spans="2:32" x14ac:dyDescent="0.25">
      <c r="B1065" s="240">
        <v>11708.22</v>
      </c>
      <c r="C1065" s="188">
        <v>34</v>
      </c>
      <c r="D1065" s="188">
        <v>2800</v>
      </c>
      <c r="E1065" s="241">
        <v>224.484068770498</v>
      </c>
      <c r="F1065" s="188">
        <v>36</v>
      </c>
      <c r="G1065" s="188" t="s">
        <v>369</v>
      </c>
      <c r="H1065" s="242">
        <v>10708.979699535706</v>
      </c>
      <c r="J1065" s="235"/>
      <c r="K1065" s="188">
        <f t="shared" si="64"/>
        <v>449.02963739067468</v>
      </c>
      <c r="L1065" s="188">
        <f t="shared" si="65"/>
        <v>1156</v>
      </c>
      <c r="M1065" s="188">
        <f t="shared" si="66"/>
        <v>95.2</v>
      </c>
      <c r="N1065" s="241">
        <f t="shared" si="67"/>
        <v>10708.979699535706</v>
      </c>
      <c r="AA1065" s="235"/>
      <c r="AF1065" s="236"/>
    </row>
    <row r="1066" spans="2:32" x14ac:dyDescent="0.25">
      <c r="B1066" s="240">
        <v>8602.64</v>
      </c>
      <c r="C1066" s="188">
        <v>28</v>
      </c>
      <c r="D1066" s="188">
        <v>2800</v>
      </c>
      <c r="E1066" s="241">
        <v>203.17314395765547</v>
      </c>
      <c r="F1066" s="188">
        <v>42</v>
      </c>
      <c r="G1066" s="188" t="s">
        <v>373</v>
      </c>
      <c r="H1066" s="242">
        <v>7846.701726932738</v>
      </c>
      <c r="J1066" s="235"/>
      <c r="K1066" s="188">
        <f t="shared" si="64"/>
        <v>578.81665710951302</v>
      </c>
      <c r="L1066" s="188">
        <f t="shared" si="65"/>
        <v>0</v>
      </c>
      <c r="M1066" s="188">
        <f t="shared" si="66"/>
        <v>78.400000000000006</v>
      </c>
      <c r="N1066" s="241">
        <f t="shared" si="67"/>
        <v>7846.701726932738</v>
      </c>
      <c r="AA1066" s="235"/>
      <c r="AF1066" s="236"/>
    </row>
    <row r="1067" spans="2:32" x14ac:dyDescent="0.25">
      <c r="B1067" s="240">
        <v>5045.76</v>
      </c>
      <c r="C1067" s="188">
        <v>26</v>
      </c>
      <c r="D1067" s="188">
        <v>2800</v>
      </c>
      <c r="E1067" s="241">
        <v>242.06452619653609</v>
      </c>
      <c r="F1067" s="188">
        <v>25</v>
      </c>
      <c r="G1067" s="188" t="s">
        <v>369</v>
      </c>
      <c r="H1067" s="242">
        <v>4456.5289281016239</v>
      </c>
      <c r="J1067" s="235"/>
      <c r="K1067" s="188">
        <f t="shared" si="64"/>
        <v>289.17909245060497</v>
      </c>
      <c r="L1067" s="188">
        <f t="shared" si="65"/>
        <v>676</v>
      </c>
      <c r="M1067" s="188">
        <f t="shared" si="66"/>
        <v>72.8</v>
      </c>
      <c r="N1067" s="241">
        <f t="shared" si="67"/>
        <v>4456.5289281016239</v>
      </c>
      <c r="AA1067" s="235"/>
      <c r="AF1067" s="236"/>
    </row>
    <row r="1068" spans="2:32" x14ac:dyDescent="0.25">
      <c r="B1068" s="240">
        <v>19142.89</v>
      </c>
      <c r="C1068" s="188">
        <v>32</v>
      </c>
      <c r="D1068" s="188">
        <v>4550</v>
      </c>
      <c r="E1068" s="241">
        <v>367.40314572016376</v>
      </c>
      <c r="F1068" s="188">
        <v>43</v>
      </c>
      <c r="G1068" s="188" t="s">
        <v>369</v>
      </c>
      <c r="H1068" s="242">
        <v>18037.60375616176</v>
      </c>
      <c r="J1068" s="235"/>
      <c r="K1068" s="188">
        <f t="shared" si="64"/>
        <v>532.52129786885041</v>
      </c>
      <c r="L1068" s="188">
        <f t="shared" si="65"/>
        <v>1024</v>
      </c>
      <c r="M1068" s="188">
        <f t="shared" si="66"/>
        <v>145.6</v>
      </c>
      <c r="N1068" s="241">
        <f t="shared" si="67"/>
        <v>18037.60375616176</v>
      </c>
      <c r="AA1068" s="235"/>
      <c r="AF1068" s="236"/>
    </row>
    <row r="1069" spans="2:32" x14ac:dyDescent="0.25">
      <c r="B1069" s="240">
        <v>8933.26</v>
      </c>
      <c r="C1069" s="188">
        <v>30</v>
      </c>
      <c r="D1069" s="188">
        <v>2800</v>
      </c>
      <c r="E1069" s="241">
        <v>192.28080135397471</v>
      </c>
      <c r="F1069" s="188">
        <v>40</v>
      </c>
      <c r="G1069" s="188" t="s">
        <v>369</v>
      </c>
      <c r="H1069" s="242">
        <v>7859.6658738393089</v>
      </c>
      <c r="J1069" s="235"/>
      <c r="K1069" s="188">
        <f t="shared" si="64"/>
        <v>582.48145010492385</v>
      </c>
      <c r="L1069" s="188">
        <f t="shared" si="65"/>
        <v>900</v>
      </c>
      <c r="M1069" s="188">
        <f t="shared" si="66"/>
        <v>84</v>
      </c>
      <c r="N1069" s="241">
        <f t="shared" si="67"/>
        <v>7859.6658738393089</v>
      </c>
      <c r="AA1069" s="235"/>
      <c r="AF1069" s="236"/>
    </row>
    <row r="1070" spans="2:32" x14ac:dyDescent="0.25">
      <c r="B1070" s="240">
        <v>9150.92</v>
      </c>
      <c r="C1070" s="188">
        <v>29</v>
      </c>
      <c r="D1070" s="188">
        <v>2800</v>
      </c>
      <c r="E1070" s="241">
        <v>206.2987353742366</v>
      </c>
      <c r="F1070" s="188">
        <v>41</v>
      </c>
      <c r="G1070" s="188" t="s">
        <v>369</v>
      </c>
      <c r="H1070" s="242">
        <v>8168.4218763497511</v>
      </c>
      <c r="J1070" s="235"/>
      <c r="K1070" s="188">
        <f t="shared" si="64"/>
        <v>556.47456971438453</v>
      </c>
      <c r="L1070" s="188">
        <f t="shared" si="65"/>
        <v>841</v>
      </c>
      <c r="M1070" s="188">
        <f t="shared" si="66"/>
        <v>81.2</v>
      </c>
      <c r="N1070" s="241">
        <f t="shared" si="67"/>
        <v>8168.4218763497511</v>
      </c>
      <c r="AA1070" s="235"/>
      <c r="AF1070" s="236"/>
    </row>
    <row r="1071" spans="2:32" x14ac:dyDescent="0.25">
      <c r="B1071" s="240">
        <v>11492.4</v>
      </c>
      <c r="C1071" s="188">
        <v>36</v>
      </c>
      <c r="D1071" s="188">
        <v>1925</v>
      </c>
      <c r="E1071" s="241">
        <v>190.53720651037611</v>
      </c>
      <c r="F1071" s="188">
        <v>44</v>
      </c>
      <c r="G1071" s="188" t="s">
        <v>373</v>
      </c>
      <c r="H1071" s="242">
        <v>10836.520739174532</v>
      </c>
      <c r="J1071" s="235"/>
      <c r="K1071" s="188">
        <f t="shared" si="64"/>
        <v>444.53260101400446</v>
      </c>
      <c r="L1071" s="188">
        <f t="shared" si="65"/>
        <v>0</v>
      </c>
      <c r="M1071" s="188">
        <f t="shared" si="66"/>
        <v>69.3</v>
      </c>
      <c r="N1071" s="241">
        <f t="shared" si="67"/>
        <v>10836.520739174532</v>
      </c>
      <c r="AA1071" s="235"/>
      <c r="AF1071" s="236"/>
    </row>
    <row r="1072" spans="2:32" x14ac:dyDescent="0.25">
      <c r="B1072" s="240">
        <v>6998</v>
      </c>
      <c r="C1072" s="188">
        <v>29</v>
      </c>
      <c r="D1072" s="188">
        <v>2800</v>
      </c>
      <c r="E1072" s="241">
        <v>255.51160356560339</v>
      </c>
      <c r="F1072" s="188">
        <v>31</v>
      </c>
      <c r="G1072" s="188" t="s">
        <v>369</v>
      </c>
      <c r="H1072" s="242">
        <v>6272.2675264392237</v>
      </c>
      <c r="J1072" s="235"/>
      <c r="K1072" s="188">
        <f t="shared" si="64"/>
        <v>339.71059939637468</v>
      </c>
      <c r="L1072" s="188">
        <f t="shared" si="65"/>
        <v>841</v>
      </c>
      <c r="M1072" s="188">
        <f t="shared" si="66"/>
        <v>81.2</v>
      </c>
      <c r="N1072" s="241">
        <f t="shared" si="67"/>
        <v>6272.2675264392237</v>
      </c>
      <c r="AA1072" s="235"/>
      <c r="AF1072" s="236"/>
    </row>
    <row r="1073" spans="2:32" x14ac:dyDescent="0.25">
      <c r="B1073" s="240">
        <v>17647.68</v>
      </c>
      <c r="C1073" s="188">
        <v>38</v>
      </c>
      <c r="D1073" s="188">
        <v>2800</v>
      </c>
      <c r="E1073" s="241">
        <v>289.8365977022612</v>
      </c>
      <c r="F1073" s="188">
        <v>42</v>
      </c>
      <c r="G1073" s="188" t="s">
        <v>369</v>
      </c>
      <c r="H1073" s="242">
        <v>16611.755908706746</v>
      </c>
      <c r="J1073" s="235"/>
      <c r="K1073" s="188">
        <f t="shared" si="64"/>
        <v>405.74586140017516</v>
      </c>
      <c r="L1073" s="188">
        <f t="shared" si="65"/>
        <v>1444</v>
      </c>
      <c r="M1073" s="188">
        <f t="shared" si="66"/>
        <v>106.4</v>
      </c>
      <c r="N1073" s="241">
        <f t="shared" si="67"/>
        <v>16611.755908706746</v>
      </c>
      <c r="AA1073" s="235"/>
      <c r="AF1073" s="236"/>
    </row>
    <row r="1074" spans="2:32" x14ac:dyDescent="0.25">
      <c r="B1074" s="240">
        <v>11039.41</v>
      </c>
      <c r="C1074" s="188">
        <v>31</v>
      </c>
      <c r="D1074" s="188">
        <v>2800</v>
      </c>
      <c r="E1074" s="241">
        <v>217.75930356694442</v>
      </c>
      <c r="F1074" s="188">
        <v>44</v>
      </c>
      <c r="G1074" s="188" t="s">
        <v>369</v>
      </c>
      <c r="H1074" s="242">
        <v>9953.7125015694837</v>
      </c>
      <c r="J1074" s="235"/>
      <c r="K1074" s="188">
        <f t="shared" si="64"/>
        <v>565.76227964526606</v>
      </c>
      <c r="L1074" s="188">
        <f t="shared" si="65"/>
        <v>961</v>
      </c>
      <c r="M1074" s="188">
        <f t="shared" si="66"/>
        <v>86.8</v>
      </c>
      <c r="N1074" s="241">
        <f t="shared" si="67"/>
        <v>9953.7125015694837</v>
      </c>
      <c r="AA1074" s="235"/>
      <c r="AF1074" s="236"/>
    </row>
    <row r="1075" spans="2:32" x14ac:dyDescent="0.25">
      <c r="B1075" s="240">
        <v>11844.79</v>
      </c>
      <c r="C1075" s="188">
        <v>27</v>
      </c>
      <c r="D1075" s="188">
        <v>2800</v>
      </c>
      <c r="E1075" s="241">
        <v>193.79603262322601</v>
      </c>
      <c r="F1075" s="188">
        <v>48</v>
      </c>
      <c r="G1075" s="188" t="s">
        <v>373</v>
      </c>
      <c r="H1075" s="242">
        <v>10950.477150824538</v>
      </c>
      <c r="J1075" s="235"/>
      <c r="K1075" s="188">
        <f t="shared" si="64"/>
        <v>693.51264925684791</v>
      </c>
      <c r="L1075" s="188">
        <f t="shared" si="65"/>
        <v>0</v>
      </c>
      <c r="M1075" s="188">
        <f t="shared" si="66"/>
        <v>75.599999999999994</v>
      </c>
      <c r="N1075" s="241">
        <f t="shared" si="67"/>
        <v>10950.477150824538</v>
      </c>
      <c r="AA1075" s="235"/>
      <c r="AF1075" s="236"/>
    </row>
    <row r="1076" spans="2:32" x14ac:dyDescent="0.25">
      <c r="B1076" s="240">
        <v>8956.64</v>
      </c>
      <c r="C1076" s="188">
        <v>30</v>
      </c>
      <c r="D1076" s="188">
        <v>2800</v>
      </c>
      <c r="E1076" s="241">
        <v>192.28080135397471</v>
      </c>
      <c r="F1076" s="188">
        <v>40</v>
      </c>
      <c r="G1076" s="188" t="s">
        <v>369</v>
      </c>
      <c r="H1076" s="242">
        <v>7859.6658738393089</v>
      </c>
      <c r="J1076" s="235"/>
      <c r="K1076" s="188">
        <f t="shared" si="64"/>
        <v>582.48145010492385</v>
      </c>
      <c r="L1076" s="188">
        <f t="shared" si="65"/>
        <v>900</v>
      </c>
      <c r="M1076" s="188">
        <f t="shared" si="66"/>
        <v>84</v>
      </c>
      <c r="N1076" s="241">
        <f t="shared" si="67"/>
        <v>7859.6658738393089</v>
      </c>
      <c r="AA1076" s="235"/>
      <c r="AF1076" s="236"/>
    </row>
    <row r="1077" spans="2:32" x14ac:dyDescent="0.25">
      <c r="B1077" s="240">
        <v>15176.11</v>
      </c>
      <c r="C1077" s="188">
        <v>30</v>
      </c>
      <c r="D1077" s="188">
        <v>2800</v>
      </c>
      <c r="E1077" s="241">
        <v>425.28992159360422</v>
      </c>
      <c r="F1077" s="188">
        <v>40</v>
      </c>
      <c r="G1077" s="188" t="s">
        <v>373</v>
      </c>
      <c r="H1077" s="242">
        <v>14744.350302985917</v>
      </c>
      <c r="J1077" s="235"/>
      <c r="K1077" s="188">
        <f t="shared" si="64"/>
        <v>263.34976286370647</v>
      </c>
      <c r="L1077" s="188">
        <f t="shared" si="65"/>
        <v>0</v>
      </c>
      <c r="M1077" s="188">
        <f t="shared" si="66"/>
        <v>84</v>
      </c>
      <c r="N1077" s="241">
        <f t="shared" si="67"/>
        <v>14744.350302985917</v>
      </c>
      <c r="AA1077" s="235"/>
      <c r="AF1077" s="236"/>
    </row>
    <row r="1078" spans="2:32" x14ac:dyDescent="0.25">
      <c r="B1078" s="240">
        <v>10568.6</v>
      </c>
      <c r="C1078" s="188">
        <v>30</v>
      </c>
      <c r="D1078" s="188">
        <v>1925</v>
      </c>
      <c r="E1078" s="241">
        <v>229.8663437363376</v>
      </c>
      <c r="F1078" s="188">
        <v>40</v>
      </c>
      <c r="G1078" s="188" t="s">
        <v>369</v>
      </c>
      <c r="H1078" s="242">
        <v>9826.6576246896238</v>
      </c>
      <c r="J1078" s="235"/>
      <c r="K1078" s="188">
        <f t="shared" si="64"/>
        <v>334.97726873978957</v>
      </c>
      <c r="L1078" s="188">
        <f t="shared" si="65"/>
        <v>900</v>
      </c>
      <c r="M1078" s="188">
        <f t="shared" si="66"/>
        <v>57.75</v>
      </c>
      <c r="N1078" s="241">
        <f t="shared" si="67"/>
        <v>9826.6576246896238</v>
      </c>
      <c r="AA1078" s="235"/>
      <c r="AF1078" s="236"/>
    </row>
    <row r="1079" spans="2:32" x14ac:dyDescent="0.25">
      <c r="B1079" s="240">
        <v>7439.2</v>
      </c>
      <c r="C1079" s="188">
        <v>39</v>
      </c>
      <c r="D1079" s="188">
        <v>1050</v>
      </c>
      <c r="E1079" s="241">
        <v>128.93332142351892</v>
      </c>
      <c r="F1079" s="188">
        <v>36</v>
      </c>
      <c r="G1079" s="188" t="s">
        <v>369</v>
      </c>
      <c r="H1079" s="242">
        <v>6588.6358197249601</v>
      </c>
      <c r="J1079" s="235"/>
      <c r="K1079" s="188">
        <f t="shared" si="64"/>
        <v>293.17479440272018</v>
      </c>
      <c r="L1079" s="188">
        <f t="shared" si="65"/>
        <v>1521</v>
      </c>
      <c r="M1079" s="188">
        <f t="shared" si="66"/>
        <v>40.950000000000003</v>
      </c>
      <c r="N1079" s="241">
        <f t="shared" si="67"/>
        <v>6588.6358197249601</v>
      </c>
      <c r="AA1079" s="235"/>
      <c r="AF1079" s="236"/>
    </row>
    <row r="1080" spans="2:32" x14ac:dyDescent="0.25">
      <c r="B1080" s="240">
        <v>23775.439999999999</v>
      </c>
      <c r="C1080" s="188">
        <v>43</v>
      </c>
      <c r="D1080" s="188">
        <v>2800</v>
      </c>
      <c r="E1080" s="241">
        <v>488.63054595518167</v>
      </c>
      <c r="F1080" s="188">
        <v>27</v>
      </c>
      <c r="G1080" s="188" t="s">
        <v>369</v>
      </c>
      <c r="H1080" s="242">
        <v>22971.990481550092</v>
      </c>
      <c r="J1080" s="235"/>
      <c r="K1080" s="188">
        <f t="shared" si="64"/>
        <v>154.71812113632006</v>
      </c>
      <c r="L1080" s="188">
        <f t="shared" si="65"/>
        <v>1849</v>
      </c>
      <c r="M1080" s="188">
        <f t="shared" si="66"/>
        <v>120.4</v>
      </c>
      <c r="N1080" s="241">
        <f t="shared" si="67"/>
        <v>22971.990481550092</v>
      </c>
      <c r="AA1080" s="235"/>
      <c r="AF1080" s="236"/>
    </row>
    <row r="1081" spans="2:32" x14ac:dyDescent="0.25">
      <c r="B1081" s="240">
        <v>6124.5</v>
      </c>
      <c r="C1081" s="188">
        <v>36</v>
      </c>
      <c r="D1081" s="188">
        <v>1050</v>
      </c>
      <c r="E1081" s="241">
        <v>117.98115196942697</v>
      </c>
      <c r="F1081" s="188">
        <v>44</v>
      </c>
      <c r="G1081" s="188" t="s">
        <v>373</v>
      </c>
      <c r="H1081" s="242">
        <v>5619.8074196209973</v>
      </c>
      <c r="J1081" s="235"/>
      <c r="K1081" s="188">
        <f t="shared" si="64"/>
        <v>391.58797171239718</v>
      </c>
      <c r="L1081" s="188">
        <f t="shared" si="65"/>
        <v>0</v>
      </c>
      <c r="M1081" s="188">
        <f t="shared" si="66"/>
        <v>37.799999999999997</v>
      </c>
      <c r="N1081" s="241">
        <f t="shared" si="67"/>
        <v>5619.8074196209973</v>
      </c>
      <c r="AA1081" s="235"/>
      <c r="AF1081" s="236"/>
    </row>
    <row r="1082" spans="2:32" x14ac:dyDescent="0.25">
      <c r="B1082" s="240">
        <v>24073.13</v>
      </c>
      <c r="C1082" s="188">
        <v>37</v>
      </c>
      <c r="D1082" s="188">
        <v>2800</v>
      </c>
      <c r="E1082" s="241">
        <v>246.92907483093137</v>
      </c>
      <c r="F1082" s="188">
        <v>38</v>
      </c>
      <c r="G1082" s="188" t="s">
        <v>369</v>
      </c>
      <c r="H1082" s="242">
        <v>23059.132855930162</v>
      </c>
      <c r="J1082" s="235"/>
      <c r="K1082" s="188">
        <f t="shared" si="64"/>
        <v>430.89296014594669</v>
      </c>
      <c r="L1082" s="188">
        <f t="shared" si="65"/>
        <v>1369</v>
      </c>
      <c r="M1082" s="188">
        <f t="shared" si="66"/>
        <v>103.6</v>
      </c>
      <c r="N1082" s="241">
        <f t="shared" si="67"/>
        <v>23059.132855930162</v>
      </c>
      <c r="AA1082" s="235"/>
      <c r="AF1082" s="236"/>
    </row>
    <row r="1083" spans="2:32" x14ac:dyDescent="0.25">
      <c r="B1083" s="240">
        <v>10349.82</v>
      </c>
      <c r="C1083" s="188">
        <v>32</v>
      </c>
      <c r="D1083" s="188">
        <v>2800</v>
      </c>
      <c r="E1083" s="241">
        <v>226.09424352010078</v>
      </c>
      <c r="F1083" s="188">
        <v>33</v>
      </c>
      <c r="G1083" s="188" t="s">
        <v>369</v>
      </c>
      <c r="H1083" s="242">
        <v>9496.4961400088741</v>
      </c>
      <c r="J1083" s="235"/>
      <c r="K1083" s="188">
        <f t="shared" si="64"/>
        <v>408.67913557376897</v>
      </c>
      <c r="L1083" s="188">
        <f t="shared" si="65"/>
        <v>1024</v>
      </c>
      <c r="M1083" s="188">
        <f t="shared" si="66"/>
        <v>89.6</v>
      </c>
      <c r="N1083" s="241">
        <f t="shared" si="67"/>
        <v>9496.4961400088741</v>
      </c>
      <c r="AA1083" s="235"/>
      <c r="AF1083" s="236"/>
    </row>
    <row r="1084" spans="2:32" x14ac:dyDescent="0.25">
      <c r="B1084" s="240">
        <v>9176.8799999999992</v>
      </c>
      <c r="C1084" s="188">
        <v>29</v>
      </c>
      <c r="D1084" s="188">
        <v>2800</v>
      </c>
      <c r="E1084" s="241">
        <v>206.2987353742366</v>
      </c>
      <c r="F1084" s="188">
        <v>41</v>
      </c>
      <c r="G1084" s="188" t="s">
        <v>369</v>
      </c>
      <c r="H1084" s="242">
        <v>8168.4218763497511</v>
      </c>
      <c r="J1084" s="235"/>
      <c r="K1084" s="188">
        <f t="shared" si="64"/>
        <v>556.47456971438453</v>
      </c>
      <c r="L1084" s="188">
        <f t="shared" si="65"/>
        <v>841</v>
      </c>
      <c r="M1084" s="188">
        <f t="shared" si="66"/>
        <v>81.2</v>
      </c>
      <c r="N1084" s="241">
        <f t="shared" si="67"/>
        <v>8168.4218763497511</v>
      </c>
      <c r="AA1084" s="235"/>
      <c r="AF1084" s="236"/>
    </row>
    <row r="1085" spans="2:32" x14ac:dyDescent="0.25">
      <c r="B1085" s="240">
        <v>9062.98</v>
      </c>
      <c r="C1085" s="188">
        <v>35</v>
      </c>
      <c r="D1085" s="188">
        <v>1050</v>
      </c>
      <c r="E1085" s="241">
        <v>154.85997868581006</v>
      </c>
      <c r="F1085" s="188">
        <v>45</v>
      </c>
      <c r="G1085" s="188" t="s">
        <v>369</v>
      </c>
      <c r="H1085" s="242">
        <v>8274.4994734626998</v>
      </c>
      <c r="J1085" s="235"/>
      <c r="K1085" s="188">
        <f t="shared" si="64"/>
        <v>305.11433877867086</v>
      </c>
      <c r="L1085" s="188">
        <f t="shared" si="65"/>
        <v>1225</v>
      </c>
      <c r="M1085" s="188">
        <f t="shared" si="66"/>
        <v>36.75</v>
      </c>
      <c r="N1085" s="241">
        <f t="shared" si="67"/>
        <v>8274.4994734626998</v>
      </c>
      <c r="AA1085" s="235"/>
      <c r="AF1085" s="236"/>
    </row>
    <row r="1086" spans="2:32" x14ac:dyDescent="0.25">
      <c r="B1086" s="253">
        <v>11609.57</v>
      </c>
      <c r="C1086" s="244">
        <v>42</v>
      </c>
      <c r="D1086" s="244">
        <v>1925</v>
      </c>
      <c r="E1086" s="254">
        <v>424.37026148933035</v>
      </c>
      <c r="F1086" s="244">
        <v>33</v>
      </c>
      <c r="G1086" s="244" t="s">
        <v>369</v>
      </c>
      <c r="H1086" s="255">
        <v>10837.716403297743</v>
      </c>
      <c r="J1086" s="243"/>
      <c r="K1086" s="188">
        <f t="shared" si="64"/>
        <v>149.69239309337695</v>
      </c>
      <c r="L1086" s="188">
        <f t="shared" si="65"/>
        <v>1764</v>
      </c>
      <c r="M1086" s="188">
        <f t="shared" si="66"/>
        <v>80.849999999999994</v>
      </c>
      <c r="N1086" s="241">
        <f t="shared" si="67"/>
        <v>10837.716403297743</v>
      </c>
      <c r="O1086" s="244"/>
      <c r="P1086" s="244"/>
      <c r="Q1086" s="244"/>
      <c r="R1086" s="244"/>
      <c r="S1086" s="244"/>
      <c r="T1086" s="244"/>
      <c r="U1086" s="244"/>
      <c r="V1086" s="244"/>
      <c r="W1086" s="244"/>
      <c r="X1086" s="244"/>
      <c r="Y1086" s="244"/>
      <c r="Z1086" s="244"/>
      <c r="AA1086" s="243"/>
      <c r="AB1086" s="244"/>
      <c r="AC1086" s="244"/>
      <c r="AD1086" s="244"/>
      <c r="AE1086" s="244"/>
      <c r="AF1086" s="245"/>
    </row>
  </sheetData>
  <mergeCells count="3">
    <mergeCell ref="AA22:AF23"/>
    <mergeCell ref="W24:Y27"/>
    <mergeCell ref="W30:Y3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19"/>
  <sheetViews>
    <sheetView workbookViewId="0">
      <selection activeCell="A28" sqref="A28"/>
    </sheetView>
  </sheetViews>
  <sheetFormatPr defaultColWidth="8.77734375" defaultRowHeight="13.2" x14ac:dyDescent="0.25"/>
  <cols>
    <col min="1" max="1" width="43" style="1" customWidth="1"/>
    <col min="2" max="2" width="18.5546875" style="1" customWidth="1"/>
    <col min="3" max="9" width="8.77734375" style="1"/>
    <col min="10" max="10" width="10.21875" style="1" bestFit="1" customWidth="1"/>
    <col min="11" max="11" width="13.5546875" style="1" bestFit="1" customWidth="1"/>
    <col min="12" max="12" width="9.77734375" style="1" bestFit="1" customWidth="1"/>
    <col min="13" max="13" width="9.21875" style="1" bestFit="1" customWidth="1"/>
    <col min="14" max="14" width="10.21875" style="1" bestFit="1" customWidth="1"/>
    <col min="15" max="15" width="10.21875" style="1" customWidth="1"/>
    <col min="16" max="16" width="9.21875" style="1" bestFit="1" customWidth="1"/>
    <col min="17" max="17" width="11.5546875" style="1" customWidth="1"/>
    <col min="18" max="16384" width="8.77734375" style="1"/>
  </cols>
  <sheetData>
    <row r="1" spans="1:21" ht="13.8" thickBot="1" x14ac:dyDescent="0.3"/>
    <row r="2" spans="1:21" ht="14.4" x14ac:dyDescent="0.25">
      <c r="A2" s="2" t="s">
        <v>0</v>
      </c>
      <c r="B2" s="3">
        <v>50000</v>
      </c>
    </row>
    <row r="3" spans="1:21" ht="14.4" x14ac:dyDescent="0.25">
      <c r="A3" s="4" t="s">
        <v>1</v>
      </c>
      <c r="B3" s="5">
        <v>0.01</v>
      </c>
    </row>
    <row r="4" spans="1:21" ht="14.4" x14ac:dyDescent="0.25">
      <c r="A4" s="4" t="s">
        <v>2</v>
      </c>
      <c r="B4" s="5">
        <v>0.04</v>
      </c>
      <c r="F4" s="1" t="s">
        <v>3</v>
      </c>
      <c r="G4" s="1" t="s">
        <v>4</v>
      </c>
      <c r="H4" s="1" t="s">
        <v>5</v>
      </c>
      <c r="I4" s="1" t="s">
        <v>6</v>
      </c>
      <c r="J4" s="1" t="s">
        <v>7</v>
      </c>
      <c r="K4" s="1" t="s">
        <v>8</v>
      </c>
      <c r="L4" s="1" t="s">
        <v>9</v>
      </c>
      <c r="M4" s="1" t="s">
        <v>10</v>
      </c>
      <c r="N4" s="1" t="s">
        <v>11</v>
      </c>
      <c r="O4" s="1" t="s">
        <v>12</v>
      </c>
      <c r="P4" s="1" t="s">
        <v>13</v>
      </c>
      <c r="Q4" s="1" t="s">
        <v>14</v>
      </c>
      <c r="R4" s="1" t="s">
        <v>15</v>
      </c>
      <c r="S4" s="1" t="s">
        <v>16</v>
      </c>
      <c r="T4" s="1" t="s">
        <v>17</v>
      </c>
      <c r="U4" s="1" t="s">
        <v>18</v>
      </c>
    </row>
    <row r="5" spans="1:21" ht="14.4" x14ac:dyDescent="0.25">
      <c r="A5" s="4" t="s">
        <v>19</v>
      </c>
      <c r="B5" s="5">
        <v>0.06</v>
      </c>
      <c r="E5" s="1">
        <v>1</v>
      </c>
      <c r="F5" s="6">
        <v>1</v>
      </c>
      <c r="G5" s="7">
        <f>B2</f>
        <v>50000</v>
      </c>
      <c r="H5" s="7">
        <f t="shared" ref="H5:H11" si="0">-G5*0.01</f>
        <v>-500</v>
      </c>
      <c r="I5" s="7">
        <f t="shared" ref="I5:I11" si="1">-G5*0.01</f>
        <v>-500</v>
      </c>
      <c r="J5" s="7">
        <f t="shared" ref="J5:J11" si="2">G5+H5+I5</f>
        <v>49000</v>
      </c>
      <c r="K5" s="7">
        <f t="shared" ref="K5:K10" si="3">J5*0.06</f>
        <v>2940</v>
      </c>
      <c r="L5" s="8">
        <f t="shared" ref="L5:L10" si="4">(J5+K5)*-0.04</f>
        <v>-2077.6</v>
      </c>
      <c r="N5" s="7">
        <f t="shared" ref="N5:N10" si="5">J5+SUM(K5:M5)</f>
        <v>49862.400000000001</v>
      </c>
      <c r="O5" s="7">
        <f>$B$2*F5</f>
        <v>50000</v>
      </c>
      <c r="P5" s="7">
        <f>G5*0.05</f>
        <v>2500</v>
      </c>
      <c r="Q5" s="9">
        <f>200*F5</f>
        <v>200</v>
      </c>
      <c r="R5" s="7">
        <f>-H5-I5</f>
        <v>1000</v>
      </c>
      <c r="S5" s="7">
        <f>P5+Q5</f>
        <v>2700</v>
      </c>
      <c r="T5" s="7"/>
      <c r="U5" s="7">
        <f>R5-S5</f>
        <v>-1700</v>
      </c>
    </row>
    <row r="6" spans="1:21" ht="14.4" x14ac:dyDescent="0.25">
      <c r="A6" s="258" t="s">
        <v>20</v>
      </c>
      <c r="B6" s="259"/>
      <c r="E6" s="1">
        <v>2</v>
      </c>
      <c r="F6" s="6">
        <f>F5*0.96</f>
        <v>0.96</v>
      </c>
      <c r="G6" s="7">
        <f t="shared" ref="G6:G11" si="6">N5</f>
        <v>49862.400000000001</v>
      </c>
      <c r="H6" s="7">
        <f t="shared" si="0"/>
        <v>-498.62400000000002</v>
      </c>
      <c r="I6" s="7">
        <f t="shared" si="1"/>
        <v>-498.62400000000002</v>
      </c>
      <c r="J6" s="7">
        <f t="shared" si="2"/>
        <v>48865.151999999995</v>
      </c>
      <c r="K6" s="7">
        <f t="shared" si="3"/>
        <v>2931.9091199999993</v>
      </c>
      <c r="L6" s="8">
        <f t="shared" si="4"/>
        <v>-2071.8824447999996</v>
      </c>
      <c r="N6" s="7">
        <f t="shared" si="5"/>
        <v>49725.178675199997</v>
      </c>
      <c r="O6" s="7">
        <f t="shared" ref="O6:O11" si="7">$B$2*F6</f>
        <v>48000</v>
      </c>
      <c r="Q6" s="9">
        <f t="shared" ref="Q6:Q11" si="8">200*F6</f>
        <v>192</v>
      </c>
      <c r="R6" s="7">
        <f t="shared" ref="R6:R11" si="9">-H6-I6</f>
        <v>997.24800000000005</v>
      </c>
      <c r="S6" s="7">
        <f t="shared" ref="S6:S10" si="10">P6+Q6</f>
        <v>192</v>
      </c>
      <c r="T6" s="7"/>
      <c r="U6" s="7">
        <f t="shared" ref="U6:U10" si="11">R6-S6</f>
        <v>805.24800000000005</v>
      </c>
    </row>
    <row r="7" spans="1:21" ht="14.4" x14ac:dyDescent="0.25">
      <c r="A7" s="4" t="s">
        <v>21</v>
      </c>
      <c r="B7" s="10" t="s">
        <v>22</v>
      </c>
      <c r="E7" s="1">
        <v>3</v>
      </c>
      <c r="F7" s="6">
        <f t="shared" ref="F7:F11" si="12">F6*0.96</f>
        <v>0.92159999999999997</v>
      </c>
      <c r="G7" s="7">
        <f t="shared" si="6"/>
        <v>49725.178675199997</v>
      </c>
      <c r="H7" s="7">
        <f t="shared" si="0"/>
        <v>-497.25178675199999</v>
      </c>
      <c r="I7" s="7">
        <f t="shared" si="1"/>
        <v>-497.25178675199999</v>
      </c>
      <c r="J7" s="7">
        <f t="shared" si="2"/>
        <v>48730.675101695997</v>
      </c>
      <c r="K7" s="7">
        <f t="shared" si="3"/>
        <v>2923.8405061017597</v>
      </c>
      <c r="L7" s="8">
        <f t="shared" si="4"/>
        <v>-2066.1806243119104</v>
      </c>
      <c r="N7" s="7">
        <f t="shared" si="5"/>
        <v>49588.334983485845</v>
      </c>
      <c r="O7" s="7">
        <f t="shared" si="7"/>
        <v>46080</v>
      </c>
      <c r="Q7" s="9">
        <f t="shared" si="8"/>
        <v>184.32</v>
      </c>
      <c r="R7" s="7">
        <f t="shared" si="9"/>
        <v>994.50357350399997</v>
      </c>
      <c r="S7" s="7">
        <f t="shared" si="10"/>
        <v>184.32</v>
      </c>
      <c r="T7" s="7"/>
      <c r="U7" s="7">
        <f t="shared" si="11"/>
        <v>810.18357350399992</v>
      </c>
    </row>
    <row r="8" spans="1:21" ht="14.4" x14ac:dyDescent="0.25">
      <c r="A8" s="4" t="s">
        <v>10</v>
      </c>
      <c r="B8" s="10" t="s">
        <v>23</v>
      </c>
      <c r="E8" s="1">
        <v>4</v>
      </c>
      <c r="F8" s="6">
        <f t="shared" si="12"/>
        <v>0.88473599999999997</v>
      </c>
      <c r="G8" s="7">
        <f t="shared" si="6"/>
        <v>49588.334983485845</v>
      </c>
      <c r="H8" s="7">
        <f t="shared" si="0"/>
        <v>-495.88334983485845</v>
      </c>
      <c r="I8" s="7">
        <f t="shared" si="1"/>
        <v>-495.88334983485845</v>
      </c>
      <c r="J8" s="7">
        <f t="shared" si="2"/>
        <v>48596.568283816123</v>
      </c>
      <c r="K8" s="7">
        <f t="shared" si="3"/>
        <v>2915.7940970289674</v>
      </c>
      <c r="L8" s="8">
        <f t="shared" si="4"/>
        <v>-2060.4944952338037</v>
      </c>
      <c r="N8" s="7">
        <f t="shared" si="5"/>
        <v>49451.867885611289</v>
      </c>
      <c r="O8" s="7">
        <f t="shared" si="7"/>
        <v>44236.799999999996</v>
      </c>
      <c r="Q8" s="9">
        <f t="shared" si="8"/>
        <v>176.94719999999998</v>
      </c>
      <c r="R8" s="7">
        <f t="shared" si="9"/>
        <v>991.7666996697169</v>
      </c>
      <c r="S8" s="7">
        <f t="shared" si="10"/>
        <v>176.94719999999998</v>
      </c>
      <c r="T8" s="7"/>
      <c r="U8" s="7">
        <f t="shared" si="11"/>
        <v>814.81949966971695</v>
      </c>
    </row>
    <row r="9" spans="1:21" ht="14.4" x14ac:dyDescent="0.25">
      <c r="A9" s="4" t="s">
        <v>24</v>
      </c>
      <c r="B9" s="5">
        <v>0.01</v>
      </c>
      <c r="E9" s="1">
        <v>5</v>
      </c>
      <c r="F9" s="6">
        <f t="shared" si="12"/>
        <v>0.84934655999999997</v>
      </c>
      <c r="G9" s="7">
        <f t="shared" si="6"/>
        <v>49451.867885611289</v>
      </c>
      <c r="H9" s="7">
        <f t="shared" si="0"/>
        <v>-494.5186788561129</v>
      </c>
      <c r="I9" s="7">
        <f t="shared" si="1"/>
        <v>-494.5186788561129</v>
      </c>
      <c r="J9" s="7">
        <f t="shared" si="2"/>
        <v>48462.830527899067</v>
      </c>
      <c r="K9" s="7">
        <f t="shared" si="3"/>
        <v>2907.7698316739438</v>
      </c>
      <c r="L9" s="8">
        <f t="shared" si="4"/>
        <v>-2054.8240143829203</v>
      </c>
      <c r="N9" s="7">
        <f t="shared" si="5"/>
        <v>49315.77634519009</v>
      </c>
      <c r="O9" s="7">
        <f t="shared" si="7"/>
        <v>42467.328000000001</v>
      </c>
      <c r="Q9" s="9">
        <f t="shared" si="8"/>
        <v>169.86931200000001</v>
      </c>
      <c r="R9" s="7">
        <f t="shared" si="9"/>
        <v>989.0373577122258</v>
      </c>
      <c r="S9" s="7">
        <f t="shared" si="10"/>
        <v>169.86931200000001</v>
      </c>
      <c r="T9" s="7"/>
      <c r="U9" s="7">
        <f t="shared" si="11"/>
        <v>819.16804571222576</v>
      </c>
    </row>
    <row r="10" spans="1:21" ht="14.4" x14ac:dyDescent="0.25">
      <c r="A10" s="258" t="s">
        <v>25</v>
      </c>
      <c r="B10" s="259"/>
      <c r="E10" s="1">
        <v>6</v>
      </c>
      <c r="F10" s="6">
        <f t="shared" si="12"/>
        <v>0.81537269759999997</v>
      </c>
      <c r="G10" s="7">
        <f t="shared" si="6"/>
        <v>49315.77634519009</v>
      </c>
      <c r="H10" s="7">
        <f t="shared" si="0"/>
        <v>-493.15776345190091</v>
      </c>
      <c r="I10" s="7">
        <f t="shared" si="1"/>
        <v>-493.15776345190091</v>
      </c>
      <c r="J10" s="7">
        <f t="shared" si="2"/>
        <v>48329.460818286294</v>
      </c>
      <c r="K10" s="7">
        <f t="shared" si="3"/>
        <v>2899.7676490971776</v>
      </c>
      <c r="L10" s="8">
        <f t="shared" si="4"/>
        <v>-2049.1691386953389</v>
      </c>
      <c r="N10" s="7">
        <f t="shared" si="5"/>
        <v>49180.059328688134</v>
      </c>
      <c r="O10" s="7">
        <f t="shared" si="7"/>
        <v>40768.634879999998</v>
      </c>
      <c r="Q10" s="9">
        <f t="shared" si="8"/>
        <v>163.07453952</v>
      </c>
      <c r="R10" s="7">
        <f t="shared" si="9"/>
        <v>986.31552690380181</v>
      </c>
      <c r="S10" s="7">
        <f t="shared" si="10"/>
        <v>163.07453952</v>
      </c>
      <c r="T10" s="7"/>
      <c r="U10" s="7">
        <f t="shared" si="11"/>
        <v>823.24098738380178</v>
      </c>
    </row>
    <row r="11" spans="1:21" ht="14.4" x14ac:dyDescent="0.25">
      <c r="A11" s="4" t="s">
        <v>26</v>
      </c>
      <c r="B11" s="5">
        <v>0.05</v>
      </c>
      <c r="E11" s="1">
        <v>7</v>
      </c>
      <c r="F11" s="6">
        <f t="shared" si="12"/>
        <v>0.78275778969599996</v>
      </c>
      <c r="G11" s="7">
        <f t="shared" si="6"/>
        <v>49180.059328688134</v>
      </c>
      <c r="H11" s="7">
        <f t="shared" si="0"/>
        <v>-491.80059328688134</v>
      </c>
      <c r="I11" s="7">
        <f t="shared" si="1"/>
        <v>-491.80059328688134</v>
      </c>
      <c r="J11" s="7">
        <f t="shared" si="2"/>
        <v>48196.458142114367</v>
      </c>
      <c r="K11" s="7">
        <f>J11*O19</f>
        <v>-12258.27839221867</v>
      </c>
      <c r="L11" s="8"/>
      <c r="M11" s="7">
        <f>-MAX(O11-(J11+SUM(K11:L11)),0)</f>
        <v>-3199.7097349043033</v>
      </c>
      <c r="N11" s="7"/>
      <c r="O11" s="7">
        <f t="shared" si="7"/>
        <v>39137.889484799998</v>
      </c>
      <c r="Q11" s="9">
        <f t="shared" si="8"/>
        <v>156.55155793919999</v>
      </c>
      <c r="R11" s="7">
        <f t="shared" si="9"/>
        <v>983.60118657376267</v>
      </c>
      <c r="S11" s="7">
        <f>P11+Q11</f>
        <v>156.55155793919999</v>
      </c>
      <c r="T11" s="7">
        <f>M11</f>
        <v>-3199.7097349043033</v>
      </c>
      <c r="U11" s="7">
        <f>R11-S11+T11</f>
        <v>-2372.6601062697409</v>
      </c>
    </row>
    <row r="12" spans="1:21" ht="15" thickBot="1" x14ac:dyDescent="0.3">
      <c r="A12" s="11" t="s">
        <v>27</v>
      </c>
      <c r="B12" s="12">
        <v>200</v>
      </c>
    </row>
    <row r="13" spans="1:21" x14ac:dyDescent="0.25">
      <c r="S13" s="1" t="s">
        <v>28</v>
      </c>
      <c r="U13" s="7">
        <f>SUM(U5:U11)</f>
        <v>3.637978807091713E-12</v>
      </c>
    </row>
    <row r="15" spans="1:21" x14ac:dyDescent="0.25">
      <c r="J15" s="13" t="s">
        <v>29</v>
      </c>
      <c r="N15" s="7"/>
      <c r="O15" s="7">
        <f>O11</f>
        <v>39137.889484799998</v>
      </c>
    </row>
    <row r="16" spans="1:21" x14ac:dyDescent="0.25">
      <c r="J16" s="1" t="s">
        <v>30</v>
      </c>
      <c r="N16" s="7"/>
      <c r="O16" s="8">
        <f>SUM(R5:R11)-SUM(S5:S11)</f>
        <v>3199.7097349043065</v>
      </c>
    </row>
    <row r="17" spans="10:15" x14ac:dyDescent="0.25">
      <c r="J17" s="1" t="s">
        <v>31</v>
      </c>
      <c r="O17" s="7">
        <f>O15-O16</f>
        <v>35938.179749895695</v>
      </c>
    </row>
    <row r="18" spans="10:15" x14ac:dyDescent="0.25">
      <c r="J18" s="1" t="s">
        <v>32</v>
      </c>
      <c r="O18" s="7">
        <f>J11</f>
        <v>48196.458142114367</v>
      </c>
    </row>
    <row r="19" spans="10:15" x14ac:dyDescent="0.25">
      <c r="J19" s="1" t="s">
        <v>33</v>
      </c>
      <c r="O19" s="14">
        <f>O17/O18-1</f>
        <v>-0.25433981800225502</v>
      </c>
    </row>
  </sheetData>
  <mergeCells count="2">
    <mergeCell ref="A6:B6"/>
    <mergeCell ref="A10:B10"/>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A720C8-BA0C-40B6-95E5-3C4ECA298C25}">
  <dimension ref="A1:M38"/>
  <sheetViews>
    <sheetView topLeftCell="A5" workbookViewId="0">
      <selection activeCell="C30" sqref="C30"/>
    </sheetView>
  </sheetViews>
  <sheetFormatPr defaultRowHeight="13.2" x14ac:dyDescent="0.25"/>
  <cols>
    <col min="2" max="3" width="20.77734375" customWidth="1"/>
  </cols>
  <sheetData>
    <row r="1" spans="1:13" s="17" customFormat="1" ht="15.6" x14ac:dyDescent="0.3">
      <c r="A1" s="25" t="s">
        <v>53</v>
      </c>
      <c r="B1" s="26"/>
      <c r="C1" s="26"/>
      <c r="D1" s="26"/>
      <c r="E1" s="26"/>
      <c r="F1" s="26"/>
      <c r="G1" s="26"/>
      <c r="H1" s="26"/>
      <c r="I1" s="26"/>
      <c r="J1" s="26"/>
      <c r="K1" s="26"/>
      <c r="L1" s="26"/>
      <c r="M1" s="26"/>
    </row>
    <row r="2" spans="1:13" s="17" customFormat="1" ht="15.6" x14ac:dyDescent="0.3">
      <c r="A2" s="27" t="s">
        <v>54</v>
      </c>
      <c r="B2" s="26"/>
      <c r="C2" s="26"/>
      <c r="D2" s="26"/>
      <c r="E2" s="26"/>
      <c r="F2" s="26"/>
      <c r="G2" s="26"/>
      <c r="H2" s="26"/>
      <c r="I2" s="26"/>
      <c r="J2" s="26"/>
      <c r="K2" s="26"/>
      <c r="L2" s="26"/>
      <c r="M2" s="26"/>
    </row>
    <row r="3" spans="1:13" s="17" customFormat="1" ht="15.6" x14ac:dyDescent="0.3">
      <c r="A3" s="27" t="s">
        <v>55</v>
      </c>
      <c r="B3" s="26"/>
      <c r="C3" s="26"/>
      <c r="D3" s="26"/>
      <c r="E3" s="26"/>
      <c r="F3" s="26"/>
      <c r="G3" s="26"/>
      <c r="H3" s="26"/>
      <c r="I3" s="26"/>
      <c r="J3" s="26"/>
      <c r="K3" s="26"/>
      <c r="L3" s="26"/>
      <c r="M3" s="26"/>
    </row>
    <row r="4" spans="1:13" s="17" customFormat="1" ht="15.6" x14ac:dyDescent="0.3">
      <c r="A4" s="28"/>
      <c r="B4" s="26"/>
      <c r="C4" s="26"/>
      <c r="D4" s="26"/>
      <c r="E4" s="26"/>
      <c r="F4" s="26"/>
      <c r="G4" s="26"/>
      <c r="H4" s="26"/>
      <c r="I4" s="26"/>
      <c r="J4" s="26"/>
      <c r="K4" s="26"/>
      <c r="L4" s="26"/>
      <c r="M4" s="26"/>
    </row>
    <row r="5" spans="1:13" x14ac:dyDescent="0.25">
      <c r="A5" s="29"/>
      <c r="B5" s="29"/>
      <c r="C5" s="29"/>
      <c r="D5" s="29"/>
      <c r="E5" s="29"/>
      <c r="F5" s="29"/>
      <c r="G5" s="29"/>
      <c r="H5" s="29"/>
      <c r="I5" s="29"/>
      <c r="J5" s="29"/>
      <c r="K5" s="29"/>
      <c r="L5" s="29"/>
      <c r="M5" s="29"/>
    </row>
    <row r="6" spans="1:13" ht="15.6" x14ac:dyDescent="0.25">
      <c r="A6" s="28" t="s">
        <v>56</v>
      </c>
      <c r="B6" s="29"/>
      <c r="C6" s="29"/>
      <c r="D6" s="29"/>
      <c r="E6" s="29"/>
      <c r="F6" s="29"/>
      <c r="G6" s="29"/>
      <c r="H6" s="29"/>
      <c r="I6" s="29"/>
      <c r="J6" s="29"/>
      <c r="K6" s="29"/>
      <c r="L6" s="29"/>
      <c r="M6" s="29"/>
    </row>
    <row r="7" spans="1:13" ht="16.2" thickBot="1" x14ac:dyDescent="0.3">
      <c r="A7" s="28"/>
      <c r="B7" s="29"/>
      <c r="C7" s="29"/>
      <c r="D7" s="29"/>
      <c r="E7" s="29"/>
      <c r="F7" s="29"/>
      <c r="G7" s="29"/>
      <c r="H7" s="29"/>
      <c r="I7" s="29"/>
      <c r="J7" s="29"/>
      <c r="K7" s="29"/>
      <c r="L7" s="29"/>
      <c r="M7" s="29"/>
    </row>
    <row r="8" spans="1:13" s="33" customFormat="1" ht="47.4" thickBot="1" x14ac:dyDescent="0.3">
      <c r="A8" s="30" t="s">
        <v>57</v>
      </c>
      <c r="B8" s="31" t="s">
        <v>58</v>
      </c>
      <c r="C8" s="31" t="s">
        <v>59</v>
      </c>
      <c r="D8" s="32"/>
      <c r="E8" s="32"/>
      <c r="F8" s="32"/>
      <c r="G8" s="32"/>
      <c r="H8" s="32"/>
      <c r="I8" s="32"/>
      <c r="J8" s="32"/>
      <c r="K8" s="32"/>
      <c r="L8" s="32"/>
      <c r="M8" s="32"/>
    </row>
    <row r="9" spans="1:13" ht="16.2" thickBot="1" x14ac:dyDescent="0.3">
      <c r="A9" s="34">
        <v>1</v>
      </c>
      <c r="B9" s="35">
        <v>120</v>
      </c>
      <c r="C9" s="35">
        <v>100</v>
      </c>
      <c r="D9" s="29"/>
      <c r="E9" s="29"/>
      <c r="F9" s="29"/>
      <c r="G9" s="29"/>
      <c r="H9" s="29"/>
      <c r="I9" s="29"/>
      <c r="J9" s="29"/>
      <c r="K9" s="29"/>
      <c r="L9" s="29"/>
      <c r="M9" s="29"/>
    </row>
    <row r="10" spans="1:13" ht="16.2" thickBot="1" x14ac:dyDescent="0.3">
      <c r="A10" s="34">
        <v>2</v>
      </c>
      <c r="B10" s="35">
        <v>150</v>
      </c>
      <c r="C10" s="35">
        <v>135</v>
      </c>
      <c r="D10" s="29"/>
      <c r="E10" s="29"/>
      <c r="F10" s="29"/>
      <c r="G10" s="29"/>
      <c r="H10" s="29"/>
      <c r="I10" s="29"/>
      <c r="J10" s="29"/>
      <c r="K10" s="29"/>
      <c r="L10" s="29"/>
      <c r="M10" s="29"/>
    </row>
    <row r="11" spans="1:13" ht="16.2" thickBot="1" x14ac:dyDescent="0.3">
      <c r="A11" s="34">
        <v>3</v>
      </c>
      <c r="B11" s="35">
        <v>200</v>
      </c>
      <c r="C11" s="35">
        <v>150</v>
      </c>
      <c r="D11" s="29"/>
      <c r="E11" s="29"/>
      <c r="F11" s="29"/>
      <c r="G11" s="29"/>
      <c r="H11" s="29"/>
      <c r="I11" s="29"/>
      <c r="J11" s="29"/>
      <c r="K11" s="29"/>
      <c r="L11" s="29"/>
      <c r="M11" s="29"/>
    </row>
    <row r="12" spans="1:13" ht="16.2" thickBot="1" x14ac:dyDescent="0.3">
      <c r="A12" s="34">
        <v>4</v>
      </c>
      <c r="B12" s="35">
        <v>170</v>
      </c>
      <c r="C12" s="35">
        <v>150</v>
      </c>
      <c r="D12" s="29"/>
      <c r="E12" s="29"/>
      <c r="F12" s="29"/>
      <c r="G12" s="29"/>
      <c r="H12" s="29"/>
      <c r="I12" s="29"/>
      <c r="J12" s="29"/>
      <c r="K12" s="29"/>
      <c r="L12" s="29"/>
      <c r="M12" s="29"/>
    </row>
    <row r="13" spans="1:13" ht="16.2" thickBot="1" x14ac:dyDescent="0.3">
      <c r="A13" s="34">
        <v>5</v>
      </c>
      <c r="B13" s="35">
        <v>80</v>
      </c>
      <c r="C13" s="35">
        <v>45</v>
      </c>
      <c r="D13" s="29"/>
      <c r="E13" s="29"/>
      <c r="F13" s="29"/>
      <c r="G13" s="29"/>
      <c r="H13" s="29"/>
      <c r="I13" s="29"/>
      <c r="J13" s="29"/>
      <c r="K13" s="29"/>
      <c r="L13" s="29"/>
      <c r="M13" s="29"/>
    </row>
    <row r="14" spans="1:13" ht="16.2" thickBot="1" x14ac:dyDescent="0.3">
      <c r="A14" s="34">
        <v>6</v>
      </c>
      <c r="B14" s="35">
        <v>95</v>
      </c>
      <c r="C14" s="35">
        <v>60</v>
      </c>
      <c r="D14" s="29"/>
      <c r="E14" s="29"/>
      <c r="F14" s="29"/>
      <c r="G14" s="29"/>
      <c r="H14" s="29"/>
      <c r="I14" s="29"/>
      <c r="J14" s="29"/>
      <c r="K14" s="29"/>
      <c r="L14" s="29"/>
      <c r="M14" s="29"/>
    </row>
    <row r="15" spans="1:13" ht="16.2" thickBot="1" x14ac:dyDescent="0.3">
      <c r="A15" s="34">
        <v>7</v>
      </c>
      <c r="B15" s="35">
        <v>45</v>
      </c>
      <c r="C15" s="35">
        <v>45</v>
      </c>
      <c r="D15" s="29"/>
      <c r="E15" s="29"/>
      <c r="F15" s="29"/>
      <c r="G15" s="29"/>
      <c r="H15" s="29"/>
      <c r="I15" s="29"/>
      <c r="J15" s="29"/>
      <c r="K15" s="29"/>
      <c r="L15" s="29"/>
      <c r="M15" s="29"/>
    </row>
    <row r="16" spans="1:13" ht="16.2" thickBot="1" x14ac:dyDescent="0.3">
      <c r="A16" s="34">
        <v>8</v>
      </c>
      <c r="B16" s="35">
        <v>250</v>
      </c>
      <c r="C16" s="35">
        <v>200</v>
      </c>
      <c r="D16" s="29"/>
      <c r="E16" s="29"/>
      <c r="F16" s="29"/>
      <c r="G16" s="29"/>
      <c r="H16" s="29"/>
      <c r="I16" s="29"/>
      <c r="J16" s="29"/>
      <c r="K16" s="29"/>
      <c r="L16" s="29"/>
      <c r="M16" s="29"/>
    </row>
    <row r="17" spans="1:13" ht="16.2" thickBot="1" x14ac:dyDescent="0.3">
      <c r="A17" s="34">
        <v>9</v>
      </c>
      <c r="B17" s="35">
        <v>300</v>
      </c>
      <c r="C17" s="35">
        <v>250</v>
      </c>
      <c r="D17" s="29"/>
      <c r="E17" s="29"/>
      <c r="F17" s="29"/>
      <c r="G17" s="29"/>
      <c r="H17" s="29"/>
      <c r="I17" s="29"/>
      <c r="J17" s="29"/>
      <c r="K17" s="29"/>
      <c r="L17" s="29"/>
      <c r="M17" s="29"/>
    </row>
    <row r="18" spans="1:13" ht="16.2" thickBot="1" x14ac:dyDescent="0.3">
      <c r="A18" s="34">
        <v>10</v>
      </c>
      <c r="B18" s="35">
        <v>350</v>
      </c>
      <c r="C18" s="35">
        <v>300</v>
      </c>
      <c r="D18" s="29"/>
      <c r="E18" s="29"/>
      <c r="F18" s="29"/>
      <c r="G18" s="29"/>
      <c r="H18" s="29"/>
      <c r="I18" s="29"/>
      <c r="J18" s="29"/>
      <c r="K18" s="29"/>
      <c r="L18" s="29"/>
      <c r="M18" s="29"/>
    </row>
    <row r="19" spans="1:13" ht="15.6" x14ac:dyDescent="0.25">
      <c r="A19" s="28"/>
      <c r="B19" s="29"/>
      <c r="C19" s="29"/>
      <c r="D19" s="29"/>
      <c r="E19" s="29"/>
      <c r="F19" s="29"/>
      <c r="G19" s="29"/>
      <c r="H19" s="29"/>
      <c r="I19" s="29"/>
      <c r="J19" s="29"/>
      <c r="K19" s="29"/>
      <c r="L19" s="29"/>
      <c r="M19" s="29"/>
    </row>
    <row r="20" spans="1:13" ht="15.6" x14ac:dyDescent="0.25">
      <c r="A20" s="28" t="s">
        <v>60</v>
      </c>
      <c r="B20" s="29"/>
      <c r="C20" s="29"/>
      <c r="D20" s="29"/>
      <c r="E20" s="29"/>
      <c r="F20" s="29"/>
      <c r="G20" s="29"/>
      <c r="H20" s="29"/>
      <c r="I20" s="29"/>
      <c r="J20" s="29"/>
      <c r="K20" s="29"/>
      <c r="L20" s="29"/>
      <c r="M20" s="29"/>
    </row>
    <row r="21" spans="1:13" ht="15.6" x14ac:dyDescent="0.25">
      <c r="A21" s="28"/>
      <c r="B21" s="29"/>
      <c r="C21" s="29"/>
      <c r="D21" s="29"/>
      <c r="E21" s="29"/>
      <c r="F21" s="29"/>
      <c r="G21" s="29"/>
      <c r="H21" s="29"/>
      <c r="I21" s="29"/>
      <c r="J21" s="29"/>
      <c r="K21" s="29"/>
      <c r="L21" s="29"/>
      <c r="M21" s="29"/>
    </row>
    <row r="22" spans="1:13" ht="15.6" x14ac:dyDescent="0.25">
      <c r="A22" s="28" t="s">
        <v>61</v>
      </c>
      <c r="B22" s="29"/>
      <c r="C22" s="29"/>
      <c r="D22" s="29"/>
      <c r="E22" s="29"/>
      <c r="F22" s="29"/>
      <c r="G22" s="29"/>
      <c r="H22" s="29"/>
      <c r="I22" s="29"/>
      <c r="J22" s="29"/>
      <c r="K22" s="29"/>
      <c r="L22" s="29"/>
      <c r="M22" s="29"/>
    </row>
    <row r="23" spans="1:13" ht="15.6" x14ac:dyDescent="0.25">
      <c r="A23" s="36" t="s">
        <v>62</v>
      </c>
      <c r="B23" s="29"/>
      <c r="C23" s="29"/>
      <c r="D23" s="29"/>
      <c r="E23" s="29"/>
      <c r="F23" s="29"/>
      <c r="G23" s="29"/>
      <c r="H23" s="29"/>
      <c r="I23" s="29"/>
      <c r="J23" s="29"/>
      <c r="K23" s="29"/>
      <c r="L23" s="29"/>
      <c r="M23" s="29"/>
    </row>
    <row r="24" spans="1:13" ht="15.6" x14ac:dyDescent="0.25">
      <c r="A24" s="37" t="s">
        <v>63</v>
      </c>
    </row>
    <row r="25" spans="1:13" ht="15.6" x14ac:dyDescent="0.25">
      <c r="A25" s="37"/>
    </row>
    <row r="26" spans="1:13" x14ac:dyDescent="0.25">
      <c r="A26" s="38" t="s">
        <v>65</v>
      </c>
    </row>
    <row r="35" spans="1:13" ht="15.6" x14ac:dyDescent="0.25">
      <c r="A35" s="36" t="s">
        <v>64</v>
      </c>
      <c r="B35" s="29"/>
      <c r="C35" s="29"/>
      <c r="D35" s="29"/>
      <c r="E35" s="29"/>
      <c r="F35" s="29"/>
      <c r="G35" s="29"/>
      <c r="H35" s="29"/>
      <c r="I35" s="29"/>
      <c r="J35" s="29"/>
      <c r="K35" s="29"/>
      <c r="L35" s="29"/>
      <c r="M35" s="29"/>
    </row>
    <row r="36" spans="1:13" x14ac:dyDescent="0.25">
      <c r="A36" t="s">
        <v>63</v>
      </c>
    </row>
    <row r="38" spans="1:13" x14ac:dyDescent="0.25">
      <c r="A38" s="38" t="s">
        <v>65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C72CFC-3EB3-433C-A078-F4139E324E4E}">
  <dimension ref="A1:G37"/>
  <sheetViews>
    <sheetView topLeftCell="A20" workbookViewId="0">
      <selection activeCell="C39" sqref="C39"/>
    </sheetView>
  </sheetViews>
  <sheetFormatPr defaultRowHeight="13.2" x14ac:dyDescent="0.25"/>
  <cols>
    <col min="1" max="1" width="44.88671875" customWidth="1"/>
    <col min="2" max="3" width="10.88671875" customWidth="1"/>
  </cols>
  <sheetData>
    <row r="1" spans="1:7" ht="17.399999999999999" x14ac:dyDescent="0.3">
      <c r="A1" s="39" t="s">
        <v>99</v>
      </c>
      <c r="B1" s="40"/>
      <c r="C1" s="40"/>
      <c r="D1" s="40"/>
      <c r="E1" s="40"/>
      <c r="F1" s="40"/>
      <c r="G1" s="40"/>
    </row>
    <row r="2" spans="1:7" ht="15.6" x14ac:dyDescent="0.3">
      <c r="A2" s="41" t="s">
        <v>67</v>
      </c>
      <c r="B2" s="40"/>
      <c r="C2" s="40"/>
      <c r="D2" s="40"/>
      <c r="E2" s="40"/>
      <c r="F2" s="40"/>
      <c r="G2" s="40"/>
    </row>
    <row r="3" spans="1:7" ht="15.6" x14ac:dyDescent="0.3">
      <c r="A3" s="41" t="s">
        <v>100</v>
      </c>
      <c r="B3" s="42"/>
      <c r="C3" s="42"/>
      <c r="D3" s="42"/>
      <c r="E3" s="42"/>
      <c r="F3" s="42"/>
      <c r="G3" s="42"/>
    </row>
    <row r="4" spans="1:7" x14ac:dyDescent="0.25">
      <c r="A4" s="40"/>
      <c r="B4" s="40"/>
      <c r="C4" s="40"/>
      <c r="D4" s="40"/>
      <c r="E4" s="40"/>
      <c r="F4" s="40"/>
      <c r="G4" s="40"/>
    </row>
    <row r="5" spans="1:7" ht="15.6" x14ac:dyDescent="0.3">
      <c r="A5" s="44" t="s">
        <v>69</v>
      </c>
      <c r="B5" s="40"/>
      <c r="C5" s="40"/>
      <c r="D5" s="40"/>
      <c r="E5" s="40"/>
      <c r="F5" s="40"/>
      <c r="G5" s="40"/>
    </row>
    <row r="6" spans="1:7" x14ac:dyDescent="0.25">
      <c r="A6" s="40"/>
      <c r="B6" s="40"/>
      <c r="C6" s="40"/>
      <c r="D6" s="40"/>
      <c r="E6" s="40"/>
      <c r="F6" s="40"/>
      <c r="G6" s="40"/>
    </row>
    <row r="7" spans="1:7" ht="15.6" x14ac:dyDescent="0.25">
      <c r="A7" s="45" t="s">
        <v>70</v>
      </c>
      <c r="B7" s="40"/>
      <c r="C7" s="40"/>
      <c r="D7" s="40"/>
      <c r="E7" s="40"/>
      <c r="F7" s="40"/>
      <c r="G7" s="40"/>
    </row>
    <row r="8" spans="1:7" ht="13.8" thickBot="1" x14ac:dyDescent="0.3">
      <c r="A8" s="40"/>
      <c r="B8" s="40"/>
      <c r="C8" s="40"/>
      <c r="D8" s="40"/>
      <c r="E8" s="40"/>
      <c r="F8" s="40"/>
      <c r="G8" s="40"/>
    </row>
    <row r="9" spans="1:7" ht="16.2" thickBot="1" x14ac:dyDescent="0.3">
      <c r="A9" s="46" t="s">
        <v>71</v>
      </c>
      <c r="B9" s="47" t="s">
        <v>72</v>
      </c>
      <c r="C9" s="40"/>
      <c r="D9" s="40"/>
      <c r="E9" s="40"/>
      <c r="F9" s="40"/>
      <c r="G9" s="40" t="s">
        <v>73</v>
      </c>
    </row>
    <row r="10" spans="1:7" ht="16.2" thickBot="1" x14ac:dyDescent="0.3">
      <c r="A10" s="48" t="s">
        <v>74</v>
      </c>
      <c r="B10" s="49">
        <v>100</v>
      </c>
      <c r="C10" s="40"/>
      <c r="D10" s="40"/>
      <c r="E10" s="40"/>
      <c r="F10" s="40"/>
      <c r="G10" s="40"/>
    </row>
    <row r="11" spans="1:7" ht="16.2" thickBot="1" x14ac:dyDescent="0.3">
      <c r="A11" s="48" t="s">
        <v>75</v>
      </c>
      <c r="B11" s="49">
        <v>100</v>
      </c>
      <c r="C11" s="40"/>
      <c r="D11" s="40"/>
      <c r="E11" s="40"/>
      <c r="F11" s="40"/>
      <c r="G11" s="40"/>
    </row>
    <row r="12" spans="1:7" ht="16.2" thickBot="1" x14ac:dyDescent="0.3">
      <c r="A12" s="48" t="s">
        <v>76</v>
      </c>
      <c r="B12" s="49" t="s">
        <v>77</v>
      </c>
      <c r="C12" s="40"/>
      <c r="D12" s="40"/>
      <c r="E12" s="40"/>
      <c r="F12" s="40"/>
      <c r="G12" s="40"/>
    </row>
    <row r="13" spans="1:7" ht="16.2" thickBot="1" x14ac:dyDescent="0.3">
      <c r="A13" s="48" t="s">
        <v>78</v>
      </c>
      <c r="B13" s="50">
        <v>0.2</v>
      </c>
      <c r="C13" s="40"/>
      <c r="D13" s="40"/>
      <c r="E13" s="40"/>
      <c r="F13" s="40"/>
      <c r="G13" s="40"/>
    </row>
    <row r="14" spans="1:7" ht="16.2" thickBot="1" x14ac:dyDescent="0.3">
      <c r="A14" s="48" t="s">
        <v>79</v>
      </c>
      <c r="B14" s="51">
        <v>0</v>
      </c>
      <c r="C14" s="40"/>
      <c r="D14" s="40"/>
      <c r="E14" s="40"/>
      <c r="F14" s="40"/>
      <c r="G14" s="40"/>
    </row>
    <row r="15" spans="1:7" x14ac:dyDescent="0.25">
      <c r="A15" s="40"/>
      <c r="B15" s="40"/>
      <c r="C15" s="40"/>
      <c r="D15" s="40"/>
      <c r="E15" s="40"/>
      <c r="F15" s="40"/>
      <c r="G15" s="40"/>
    </row>
    <row r="16" spans="1:7" ht="15.6" x14ac:dyDescent="0.3">
      <c r="A16" s="44" t="s">
        <v>80</v>
      </c>
      <c r="B16" s="40"/>
      <c r="C16" s="40"/>
      <c r="D16" s="40"/>
      <c r="E16" s="40"/>
      <c r="F16" s="40"/>
      <c r="G16" s="40"/>
    </row>
    <row r="17" spans="1:7" ht="15.6" x14ac:dyDescent="0.25">
      <c r="A17" s="45" t="s">
        <v>81</v>
      </c>
      <c r="B17" s="40"/>
      <c r="C17" s="40"/>
      <c r="D17" s="40"/>
      <c r="E17" s="40"/>
      <c r="F17" s="40"/>
      <c r="G17" s="40"/>
    </row>
    <row r="18" spans="1:7" ht="13.8" thickBot="1" x14ac:dyDescent="0.3">
      <c r="A18" s="40"/>
      <c r="B18" s="40"/>
      <c r="C18" s="40"/>
      <c r="D18" s="40"/>
      <c r="E18" s="40"/>
      <c r="F18" s="40"/>
      <c r="G18" s="40"/>
    </row>
    <row r="19" spans="1:7" ht="18.600000000000001" thickBot="1" x14ac:dyDescent="0.3">
      <c r="A19" s="52" t="s">
        <v>82</v>
      </c>
      <c r="B19" s="53" t="s">
        <v>83</v>
      </c>
      <c r="C19" s="53" t="s">
        <v>84</v>
      </c>
      <c r="D19" s="40"/>
      <c r="E19" s="40"/>
      <c r="F19" s="40"/>
      <c r="G19" s="40"/>
    </row>
    <row r="20" spans="1:7" ht="16.2" thickBot="1" x14ac:dyDescent="0.3">
      <c r="A20" s="54">
        <v>1</v>
      </c>
      <c r="B20" s="55">
        <v>-1.7701</v>
      </c>
      <c r="C20" s="56">
        <v>70.19</v>
      </c>
      <c r="D20" s="40"/>
      <c r="E20" s="40"/>
      <c r="F20" s="40"/>
      <c r="G20" s="40"/>
    </row>
    <row r="21" spans="1:7" ht="16.2" thickBot="1" x14ac:dyDescent="0.3">
      <c r="A21" s="54">
        <v>2</v>
      </c>
      <c r="B21" s="55">
        <v>-0.79079999999999995</v>
      </c>
      <c r="C21" s="56">
        <v>85.37</v>
      </c>
      <c r="D21" s="40"/>
      <c r="E21" s="40"/>
      <c r="F21" s="40"/>
      <c r="G21" s="40"/>
    </row>
    <row r="22" spans="1:7" ht="16.2" thickBot="1" x14ac:dyDescent="0.3">
      <c r="A22" s="54">
        <v>3</v>
      </c>
      <c r="B22" s="55">
        <v>-0.35899999999999999</v>
      </c>
      <c r="C22" s="56">
        <v>93.07</v>
      </c>
      <c r="D22" s="40"/>
      <c r="E22" s="40"/>
      <c r="F22" s="40"/>
      <c r="G22" s="40"/>
    </row>
    <row r="23" spans="1:7" ht="16.2" thickBot="1" x14ac:dyDescent="0.3">
      <c r="A23" s="54">
        <v>4</v>
      </c>
      <c r="B23" s="55">
        <v>0.81899999999999995</v>
      </c>
      <c r="C23" s="56">
        <v>117.8</v>
      </c>
      <c r="D23" s="40"/>
      <c r="E23" s="40"/>
      <c r="F23" s="40"/>
      <c r="G23" s="40"/>
    </row>
    <row r="24" spans="1:7" ht="16.2" thickBot="1" x14ac:dyDescent="0.3">
      <c r="A24" s="54">
        <v>5</v>
      </c>
      <c r="B24" s="55">
        <v>-0.58279999999999998</v>
      </c>
      <c r="C24" s="56">
        <v>89</v>
      </c>
      <c r="D24" s="40"/>
      <c r="E24" s="40"/>
      <c r="F24" s="40"/>
      <c r="G24" s="40"/>
    </row>
    <row r="25" spans="1:7" ht="16.2" thickBot="1" x14ac:dyDescent="0.3">
      <c r="A25" s="54">
        <v>6</v>
      </c>
      <c r="B25" s="55">
        <v>0.71560000000000001</v>
      </c>
      <c r="C25" s="56">
        <v>115.39</v>
      </c>
      <c r="D25" s="40"/>
      <c r="E25" s="40"/>
      <c r="F25" s="40"/>
      <c r="G25" s="40"/>
    </row>
    <row r="26" spans="1:7" ht="16.2" thickBot="1" x14ac:dyDescent="0.3">
      <c r="A26" s="54">
        <v>7</v>
      </c>
      <c r="B26" s="55">
        <v>-0.31819999999999998</v>
      </c>
      <c r="C26" s="56">
        <v>93.83</v>
      </c>
      <c r="D26" s="40"/>
      <c r="E26" s="40"/>
      <c r="F26" s="40"/>
      <c r="G26" s="40"/>
    </row>
    <row r="27" spans="1:7" ht="16.2" thickBot="1" x14ac:dyDescent="0.3">
      <c r="A27" s="54">
        <v>8</v>
      </c>
      <c r="B27" s="55">
        <v>0.93140000000000001</v>
      </c>
      <c r="C27" s="56">
        <v>120.48</v>
      </c>
      <c r="D27" s="40"/>
      <c r="E27" s="40"/>
      <c r="F27" s="40"/>
      <c r="G27" s="40"/>
    </row>
    <row r="28" spans="1:7" ht="16.2" thickBot="1" x14ac:dyDescent="0.3">
      <c r="A28" s="54">
        <v>9</v>
      </c>
      <c r="B28" s="55">
        <v>1.2897000000000001</v>
      </c>
      <c r="C28" s="56">
        <v>129.43</v>
      </c>
      <c r="D28" s="40"/>
      <c r="E28" s="40"/>
      <c r="F28" s="40"/>
      <c r="G28" s="40"/>
    </row>
    <row r="29" spans="1:7" ht="16.2" thickBot="1" x14ac:dyDescent="0.3">
      <c r="A29" s="54">
        <v>10</v>
      </c>
      <c r="B29" s="55">
        <v>0.59299999999999997</v>
      </c>
      <c r="C29" s="56">
        <v>112.59</v>
      </c>
      <c r="D29" s="40"/>
      <c r="E29" s="40"/>
      <c r="F29" s="40"/>
      <c r="G29" s="40"/>
    </row>
    <row r="30" spans="1:7" x14ac:dyDescent="0.25">
      <c r="A30" s="40"/>
      <c r="B30" s="40"/>
      <c r="C30" s="40"/>
      <c r="D30" s="40"/>
      <c r="E30" s="40"/>
      <c r="F30" s="40"/>
      <c r="G30" s="40"/>
    </row>
    <row r="31" spans="1:7" ht="15.6" x14ac:dyDescent="0.3">
      <c r="A31" s="43" t="s">
        <v>85</v>
      </c>
      <c r="B31" s="40"/>
      <c r="C31" s="40"/>
      <c r="D31" s="40"/>
      <c r="E31" s="40"/>
      <c r="F31" s="40"/>
      <c r="G31" s="40"/>
    </row>
    <row r="32" spans="1:7" ht="14.4" x14ac:dyDescent="0.3">
      <c r="A32" s="62"/>
      <c r="B32" s="40"/>
      <c r="C32" s="40"/>
      <c r="D32" s="40"/>
      <c r="E32" s="40"/>
      <c r="F32" s="40"/>
      <c r="G32" s="40"/>
    </row>
    <row r="33" spans="1:7" ht="15.6" x14ac:dyDescent="0.3">
      <c r="A33" s="43" t="s">
        <v>101</v>
      </c>
      <c r="B33" s="40"/>
      <c r="C33" s="40"/>
      <c r="D33" s="40"/>
      <c r="E33" s="40"/>
      <c r="F33" s="40"/>
      <c r="G33" s="40"/>
    </row>
    <row r="34" spans="1:7" ht="15.6" x14ac:dyDescent="0.3">
      <c r="A34" s="43"/>
      <c r="B34" s="40"/>
      <c r="C34" s="40"/>
      <c r="D34" s="40"/>
      <c r="E34" s="40"/>
      <c r="F34" s="40"/>
      <c r="G34" s="40"/>
    </row>
    <row r="36" spans="1:7" ht="15.6" x14ac:dyDescent="0.3">
      <c r="A36" s="57" t="s">
        <v>87</v>
      </c>
    </row>
    <row r="37" spans="1:7" x14ac:dyDescent="0.25">
      <c r="A37" s="38" t="s">
        <v>102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E3B65C-8CB7-480C-BCF1-6723C6B0F93B}">
  <dimension ref="A1:G39"/>
  <sheetViews>
    <sheetView topLeftCell="A13" workbookViewId="0">
      <selection activeCell="C39" sqref="C39"/>
    </sheetView>
  </sheetViews>
  <sheetFormatPr defaultRowHeight="13.2" x14ac:dyDescent="0.25"/>
  <cols>
    <col min="1" max="1" width="44.88671875" customWidth="1"/>
    <col min="2" max="3" width="10.88671875" customWidth="1"/>
  </cols>
  <sheetData>
    <row r="1" spans="1:7" ht="17.399999999999999" x14ac:dyDescent="0.3">
      <c r="A1" s="39" t="s">
        <v>66</v>
      </c>
      <c r="B1" s="40"/>
      <c r="C1" s="40"/>
      <c r="D1" s="40"/>
      <c r="E1" s="40"/>
      <c r="F1" s="40"/>
      <c r="G1" s="40"/>
    </row>
    <row r="2" spans="1:7" ht="15.6" x14ac:dyDescent="0.3">
      <c r="A2" s="41" t="s">
        <v>67</v>
      </c>
      <c r="B2" s="40"/>
      <c r="C2" s="40"/>
      <c r="D2" s="40"/>
      <c r="E2" s="40"/>
      <c r="F2" s="40"/>
      <c r="G2" s="40"/>
    </row>
    <row r="3" spans="1:7" ht="15.6" x14ac:dyDescent="0.3">
      <c r="A3" s="41" t="s">
        <v>68</v>
      </c>
      <c r="B3" s="42"/>
      <c r="C3" s="42"/>
      <c r="D3" s="42"/>
      <c r="E3" s="42"/>
      <c r="F3" s="42"/>
      <c r="G3" s="42"/>
    </row>
    <row r="4" spans="1:7" ht="15.6" x14ac:dyDescent="0.3">
      <c r="A4" s="43"/>
      <c r="B4" s="40"/>
      <c r="C4" s="40"/>
      <c r="D4" s="40"/>
      <c r="E4" s="40"/>
      <c r="F4" s="40"/>
      <c r="G4" s="40"/>
    </row>
    <row r="5" spans="1:7" x14ac:dyDescent="0.25">
      <c r="A5" s="40"/>
      <c r="B5" s="40"/>
      <c r="C5" s="40"/>
      <c r="D5" s="40"/>
      <c r="E5" s="40"/>
      <c r="F5" s="40"/>
      <c r="G5" s="40"/>
    </row>
    <row r="6" spans="1:7" ht="15.6" x14ac:dyDescent="0.3">
      <c r="A6" s="44" t="s">
        <v>69</v>
      </c>
      <c r="B6" s="40"/>
      <c r="C6" s="40"/>
      <c r="D6" s="40"/>
      <c r="E6" s="40"/>
      <c r="F6" s="40"/>
      <c r="G6" s="40"/>
    </row>
    <row r="7" spans="1:7" x14ac:dyDescent="0.25">
      <c r="A7" s="40"/>
      <c r="B7" s="40"/>
      <c r="C7" s="40"/>
      <c r="D7" s="40"/>
      <c r="E7" s="40"/>
      <c r="F7" s="40"/>
      <c r="G7" s="40"/>
    </row>
    <row r="8" spans="1:7" ht="15.6" x14ac:dyDescent="0.25">
      <c r="A8" s="45" t="s">
        <v>70</v>
      </c>
      <c r="B8" s="40"/>
      <c r="C8" s="40"/>
      <c r="D8" s="40"/>
      <c r="E8" s="40"/>
      <c r="F8" s="40"/>
      <c r="G8" s="40"/>
    </row>
    <row r="9" spans="1:7" ht="13.8" thickBot="1" x14ac:dyDescent="0.3">
      <c r="A9" s="40"/>
      <c r="B9" s="40"/>
      <c r="C9" s="40"/>
      <c r="D9" s="40"/>
      <c r="E9" s="40"/>
      <c r="F9" s="40"/>
      <c r="G9" s="40"/>
    </row>
    <row r="10" spans="1:7" ht="16.2" thickBot="1" x14ac:dyDescent="0.3">
      <c r="A10" s="46" t="s">
        <v>71</v>
      </c>
      <c r="B10" s="47" t="s">
        <v>72</v>
      </c>
      <c r="C10" s="40"/>
      <c r="D10" s="40"/>
      <c r="E10" s="40"/>
      <c r="F10" s="40"/>
      <c r="G10" s="40" t="s">
        <v>73</v>
      </c>
    </row>
    <row r="11" spans="1:7" ht="16.2" thickBot="1" x14ac:dyDescent="0.3">
      <c r="A11" s="48" t="s">
        <v>74</v>
      </c>
      <c r="B11" s="49">
        <v>100</v>
      </c>
      <c r="C11" s="40"/>
      <c r="D11" s="40"/>
      <c r="E11" s="40"/>
      <c r="F11" s="40"/>
      <c r="G11" s="40"/>
    </row>
    <row r="12" spans="1:7" ht="16.2" thickBot="1" x14ac:dyDescent="0.3">
      <c r="A12" s="48" t="s">
        <v>75</v>
      </c>
      <c r="B12" s="49">
        <v>100</v>
      </c>
      <c r="C12" s="40"/>
      <c r="D12" s="40"/>
      <c r="E12" s="40"/>
      <c r="F12" s="40"/>
      <c r="G12" s="40"/>
    </row>
    <row r="13" spans="1:7" ht="16.2" thickBot="1" x14ac:dyDescent="0.3">
      <c r="A13" s="48" t="s">
        <v>76</v>
      </c>
      <c r="B13" s="49" t="s">
        <v>77</v>
      </c>
      <c r="C13" s="40"/>
      <c r="D13" s="40"/>
      <c r="E13" s="40"/>
      <c r="F13" s="40"/>
      <c r="G13" s="40"/>
    </row>
    <row r="14" spans="1:7" ht="16.2" thickBot="1" x14ac:dyDescent="0.3">
      <c r="A14" s="48" t="s">
        <v>78</v>
      </c>
      <c r="B14" s="50">
        <v>0.2</v>
      </c>
      <c r="C14" s="40"/>
      <c r="D14" s="40"/>
      <c r="E14" s="40"/>
      <c r="F14" s="40"/>
      <c r="G14" s="40"/>
    </row>
    <row r="15" spans="1:7" ht="16.2" thickBot="1" x14ac:dyDescent="0.3">
      <c r="A15" s="48" t="s">
        <v>79</v>
      </c>
      <c r="B15" s="51">
        <v>0</v>
      </c>
      <c r="C15" s="40"/>
      <c r="D15" s="40"/>
      <c r="E15" s="40"/>
      <c r="F15" s="40"/>
      <c r="G15" s="40"/>
    </row>
    <row r="16" spans="1:7" x14ac:dyDescent="0.25">
      <c r="A16" s="40"/>
      <c r="B16" s="40"/>
      <c r="C16" s="40"/>
      <c r="D16" s="40"/>
      <c r="E16" s="40"/>
      <c r="F16" s="40"/>
      <c r="G16" s="40"/>
    </row>
    <row r="17" spans="1:7" ht="15.6" x14ac:dyDescent="0.3">
      <c r="A17" s="44" t="s">
        <v>80</v>
      </c>
      <c r="B17" s="40"/>
      <c r="C17" s="40"/>
      <c r="D17" s="40"/>
      <c r="E17" s="40"/>
      <c r="F17" s="40"/>
      <c r="G17" s="40"/>
    </row>
    <row r="18" spans="1:7" ht="15.6" x14ac:dyDescent="0.25">
      <c r="A18" s="45" t="s">
        <v>81</v>
      </c>
      <c r="B18" s="40"/>
      <c r="C18" s="40"/>
      <c r="D18" s="40"/>
      <c r="E18" s="40"/>
      <c r="F18" s="40"/>
      <c r="G18" s="40"/>
    </row>
    <row r="19" spans="1:7" ht="13.8" thickBot="1" x14ac:dyDescent="0.3">
      <c r="A19" s="40"/>
      <c r="B19" s="40"/>
      <c r="C19" s="40"/>
      <c r="D19" s="40"/>
      <c r="E19" s="40"/>
      <c r="F19" s="40"/>
      <c r="G19" s="40"/>
    </row>
    <row r="20" spans="1:7" ht="18.600000000000001" thickBot="1" x14ac:dyDescent="0.3">
      <c r="A20" s="52" t="s">
        <v>82</v>
      </c>
      <c r="B20" s="53" t="s">
        <v>83</v>
      </c>
      <c r="C20" s="53" t="s">
        <v>84</v>
      </c>
      <c r="D20" s="40"/>
      <c r="E20" s="40"/>
      <c r="F20" s="40"/>
      <c r="G20" s="40"/>
    </row>
    <row r="21" spans="1:7" ht="16.2" thickBot="1" x14ac:dyDescent="0.3">
      <c r="A21" s="54">
        <v>1</v>
      </c>
      <c r="B21" s="55">
        <v>-1.7701</v>
      </c>
      <c r="C21" s="56">
        <v>70.19</v>
      </c>
      <c r="D21" s="40"/>
      <c r="E21" s="40"/>
      <c r="F21" s="40"/>
      <c r="G21" s="40"/>
    </row>
    <row r="22" spans="1:7" ht="16.2" thickBot="1" x14ac:dyDescent="0.3">
      <c r="A22" s="54">
        <v>2</v>
      </c>
      <c r="B22" s="55">
        <v>-0.79079999999999995</v>
      </c>
      <c r="C22" s="56">
        <v>85.37</v>
      </c>
      <c r="D22" s="40"/>
      <c r="E22" s="40"/>
      <c r="F22" s="40"/>
      <c r="G22" s="40"/>
    </row>
    <row r="23" spans="1:7" ht="16.2" thickBot="1" x14ac:dyDescent="0.3">
      <c r="A23" s="54">
        <v>3</v>
      </c>
      <c r="B23" s="55">
        <v>-0.35899999999999999</v>
      </c>
      <c r="C23" s="56">
        <v>93.07</v>
      </c>
      <c r="D23" s="40"/>
      <c r="E23" s="40"/>
      <c r="F23" s="40"/>
      <c r="G23" s="40"/>
    </row>
    <row r="24" spans="1:7" ht="16.2" thickBot="1" x14ac:dyDescent="0.3">
      <c r="A24" s="54">
        <v>4</v>
      </c>
      <c r="B24" s="55">
        <v>0.81899999999999995</v>
      </c>
      <c r="C24" s="56">
        <v>117.8</v>
      </c>
      <c r="D24" s="40"/>
      <c r="E24" s="40"/>
      <c r="F24" s="40"/>
      <c r="G24" s="40"/>
    </row>
    <row r="25" spans="1:7" ht="16.2" thickBot="1" x14ac:dyDescent="0.3">
      <c r="A25" s="54">
        <v>5</v>
      </c>
      <c r="B25" s="55">
        <v>-0.58279999999999998</v>
      </c>
      <c r="C25" s="56">
        <v>89</v>
      </c>
      <c r="D25" s="40"/>
      <c r="E25" s="40"/>
      <c r="F25" s="40"/>
      <c r="G25" s="40"/>
    </row>
    <row r="26" spans="1:7" ht="16.2" thickBot="1" x14ac:dyDescent="0.3">
      <c r="A26" s="54">
        <v>6</v>
      </c>
      <c r="B26" s="55">
        <v>0.71560000000000001</v>
      </c>
      <c r="C26" s="56">
        <v>115.39</v>
      </c>
      <c r="D26" s="40"/>
      <c r="E26" s="40"/>
      <c r="F26" s="40"/>
      <c r="G26" s="40"/>
    </row>
    <row r="27" spans="1:7" ht="16.2" thickBot="1" x14ac:dyDescent="0.3">
      <c r="A27" s="54">
        <v>7</v>
      </c>
      <c r="B27" s="55">
        <v>-0.31819999999999998</v>
      </c>
      <c r="C27" s="56">
        <v>93.83</v>
      </c>
      <c r="D27" s="40"/>
      <c r="E27" s="40"/>
      <c r="F27" s="40"/>
      <c r="G27" s="40"/>
    </row>
    <row r="28" spans="1:7" ht="16.2" thickBot="1" x14ac:dyDescent="0.3">
      <c r="A28" s="54">
        <v>8</v>
      </c>
      <c r="B28" s="55">
        <v>0.93140000000000001</v>
      </c>
      <c r="C28" s="56">
        <v>120.48</v>
      </c>
      <c r="D28" s="40"/>
      <c r="E28" s="40"/>
      <c r="F28" s="40"/>
      <c r="G28" s="40"/>
    </row>
    <row r="29" spans="1:7" ht="16.2" thickBot="1" x14ac:dyDescent="0.3">
      <c r="A29" s="54">
        <v>9</v>
      </c>
      <c r="B29" s="55">
        <v>1.2897000000000001</v>
      </c>
      <c r="C29" s="56">
        <v>129.43</v>
      </c>
      <c r="D29" s="40"/>
      <c r="E29" s="40"/>
      <c r="F29" s="40"/>
      <c r="G29" s="40"/>
    </row>
    <row r="30" spans="1:7" ht="16.2" thickBot="1" x14ac:dyDescent="0.3">
      <c r="A30" s="54">
        <v>10</v>
      </c>
      <c r="B30" s="55">
        <v>0.59299999999999997</v>
      </c>
      <c r="C30" s="56">
        <v>112.59</v>
      </c>
      <c r="D30" s="40"/>
      <c r="E30" s="40"/>
      <c r="F30" s="40"/>
      <c r="G30" s="40"/>
    </row>
    <row r="31" spans="1:7" x14ac:dyDescent="0.25">
      <c r="A31" s="40"/>
      <c r="B31" s="40"/>
      <c r="C31" s="40"/>
      <c r="D31" s="40"/>
      <c r="E31" s="40"/>
      <c r="F31" s="40"/>
      <c r="G31" s="40"/>
    </row>
    <row r="32" spans="1:7" ht="15.6" x14ac:dyDescent="0.3">
      <c r="A32" s="43" t="s">
        <v>85</v>
      </c>
      <c r="B32" s="40"/>
      <c r="C32" s="40"/>
      <c r="D32" s="40"/>
      <c r="E32" s="40"/>
      <c r="F32" s="40"/>
      <c r="G32" s="40"/>
    </row>
    <row r="33" spans="1:7" ht="15.6" x14ac:dyDescent="0.3">
      <c r="A33" s="43"/>
      <c r="B33" s="40"/>
      <c r="C33" s="40"/>
      <c r="D33" s="40"/>
      <c r="E33" s="40"/>
      <c r="F33" s="40"/>
      <c r="G33" s="40"/>
    </row>
    <row r="34" spans="1:7" ht="15.6" x14ac:dyDescent="0.3">
      <c r="A34" s="43" t="s">
        <v>86</v>
      </c>
      <c r="B34" s="40"/>
      <c r="C34" s="40"/>
      <c r="D34" s="40"/>
      <c r="E34" s="40"/>
      <c r="F34" s="40"/>
      <c r="G34" s="40"/>
    </row>
    <row r="35" spans="1:7" x14ac:dyDescent="0.25">
      <c r="A35" s="40"/>
      <c r="B35" s="40"/>
      <c r="C35" s="40"/>
      <c r="D35" s="40"/>
      <c r="E35" s="40"/>
      <c r="F35" s="40"/>
      <c r="G35" s="40"/>
    </row>
    <row r="37" spans="1:7" ht="15.6" x14ac:dyDescent="0.3">
      <c r="A37" s="57" t="s">
        <v>87</v>
      </c>
    </row>
    <row r="39" spans="1:7" x14ac:dyDescent="0.25">
      <c r="A39" s="38" t="s">
        <v>88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705015-319A-4B94-A0D6-AC61A6DD0889}">
  <dimension ref="A1:J63"/>
  <sheetViews>
    <sheetView workbookViewId="0">
      <selection activeCell="E25" sqref="E25"/>
    </sheetView>
  </sheetViews>
  <sheetFormatPr defaultColWidth="8.77734375" defaultRowHeight="15.6" x14ac:dyDescent="0.3"/>
  <cols>
    <col min="1" max="1" width="8.77734375" style="17"/>
    <col min="2" max="2" width="21.21875" style="17" bestFit="1" customWidth="1"/>
    <col min="3" max="3" width="18.77734375" style="17" bestFit="1" customWidth="1"/>
    <col min="4" max="16384" width="8.77734375" style="17"/>
  </cols>
  <sheetData>
    <row r="1" spans="1:10" x14ac:dyDescent="0.3">
      <c r="A1" s="43" t="s">
        <v>89</v>
      </c>
      <c r="B1" s="44"/>
      <c r="C1" s="44"/>
      <c r="D1" s="44"/>
      <c r="E1" s="44"/>
      <c r="F1" s="44"/>
      <c r="G1" s="44"/>
      <c r="H1" s="44"/>
      <c r="I1" s="44"/>
      <c r="J1" s="44"/>
    </row>
    <row r="2" spans="1:10" x14ac:dyDescent="0.3">
      <c r="A2" s="44"/>
      <c r="B2" s="44"/>
      <c r="C2" s="44"/>
      <c r="D2" s="44"/>
      <c r="E2" s="44"/>
      <c r="F2" s="44"/>
      <c r="G2" s="44"/>
      <c r="H2" s="44"/>
      <c r="I2" s="44"/>
      <c r="J2" s="44"/>
    </row>
    <row r="3" spans="1:10" x14ac:dyDescent="0.3">
      <c r="A3" s="58" t="s">
        <v>90</v>
      </c>
      <c r="B3" s="44"/>
      <c r="C3" s="44"/>
      <c r="D3" s="44"/>
      <c r="E3" s="44"/>
      <c r="F3" s="44"/>
      <c r="G3" s="44"/>
      <c r="H3" s="44"/>
      <c r="I3" s="44"/>
      <c r="J3" s="44"/>
    </row>
    <row r="4" spans="1:10" x14ac:dyDescent="0.3">
      <c r="A4" s="44" t="s">
        <v>91</v>
      </c>
      <c r="B4" s="44"/>
      <c r="C4" s="44"/>
      <c r="D4" s="44"/>
      <c r="E4" s="44"/>
      <c r="F4" s="44"/>
      <c r="G4" s="44"/>
      <c r="H4" s="44"/>
      <c r="I4" s="44"/>
      <c r="J4" s="44"/>
    </row>
    <row r="5" spans="1:10" x14ac:dyDescent="0.3">
      <c r="A5" s="44" t="s">
        <v>92</v>
      </c>
      <c r="B5" s="44"/>
      <c r="C5" s="44"/>
      <c r="D5" s="44"/>
      <c r="E5" s="44"/>
      <c r="F5" s="44"/>
      <c r="G5" s="44"/>
      <c r="H5" s="44"/>
      <c r="I5" s="44"/>
      <c r="J5" s="44"/>
    </row>
    <row r="6" spans="1:10" x14ac:dyDescent="0.3">
      <c r="A6" s="44" t="s">
        <v>93</v>
      </c>
      <c r="B6" s="44"/>
      <c r="C6" s="44"/>
      <c r="D6" s="44"/>
      <c r="E6" s="44"/>
      <c r="F6" s="44"/>
      <c r="G6" s="44"/>
      <c r="H6" s="44"/>
      <c r="I6" s="44"/>
      <c r="J6" s="44"/>
    </row>
    <row r="7" spans="1:10" x14ac:dyDescent="0.3">
      <c r="A7" s="44"/>
      <c r="B7" s="44"/>
      <c r="C7" s="44"/>
      <c r="D7" s="44"/>
      <c r="E7" s="44"/>
      <c r="F7" s="44"/>
      <c r="G7" s="44"/>
      <c r="H7" s="44"/>
      <c r="I7" s="44"/>
      <c r="J7" s="44"/>
    </row>
    <row r="8" spans="1:10" x14ac:dyDescent="0.3">
      <c r="A8" s="59"/>
      <c r="B8" s="60" t="s">
        <v>94</v>
      </c>
      <c r="C8" s="60" t="s">
        <v>95</v>
      </c>
      <c r="D8" s="59"/>
      <c r="E8" s="44"/>
      <c r="F8" s="44"/>
      <c r="G8" s="44"/>
      <c r="H8" s="44"/>
      <c r="I8" s="44"/>
      <c r="J8" s="44"/>
    </row>
    <row r="9" spans="1:10" x14ac:dyDescent="0.3">
      <c r="A9" s="59"/>
      <c r="B9" s="60">
        <v>1</v>
      </c>
      <c r="C9" s="61">
        <v>48.737309725673384</v>
      </c>
      <c r="D9" s="61"/>
      <c r="E9" s="44"/>
      <c r="F9" s="44"/>
      <c r="G9" s="44"/>
      <c r="H9" s="44"/>
      <c r="I9" s="44"/>
      <c r="J9" s="44"/>
    </row>
    <row r="10" spans="1:10" x14ac:dyDescent="0.3">
      <c r="A10" s="59"/>
      <c r="B10" s="60">
        <f>B9+1</f>
        <v>2</v>
      </c>
      <c r="C10" s="61">
        <v>485.43023527947202</v>
      </c>
      <c r="D10" s="61"/>
      <c r="E10" s="44"/>
      <c r="F10" s="44"/>
      <c r="G10" s="44"/>
      <c r="H10" s="44"/>
      <c r="I10" s="44"/>
      <c r="J10" s="44"/>
    </row>
    <row r="11" spans="1:10" x14ac:dyDescent="0.3">
      <c r="A11" s="59"/>
      <c r="B11" s="60">
        <f t="shared" ref="B11:B58" si="0">B10+1</f>
        <v>3</v>
      </c>
      <c r="C11" s="61">
        <v>20.044224233725856</v>
      </c>
      <c r="D11" s="61"/>
      <c r="E11" s="44"/>
      <c r="F11" s="44"/>
      <c r="G11" s="44"/>
      <c r="H11" s="44"/>
      <c r="I11" s="44"/>
      <c r="J11" s="44"/>
    </row>
    <row r="12" spans="1:10" x14ac:dyDescent="0.3">
      <c r="A12" s="59"/>
      <c r="B12" s="60">
        <f t="shared" si="0"/>
        <v>4</v>
      </c>
      <c r="C12" s="61">
        <v>224.21645581237894</v>
      </c>
      <c r="D12" s="61"/>
      <c r="E12" s="44"/>
      <c r="F12" s="44"/>
      <c r="G12" s="44"/>
      <c r="H12" s="44"/>
      <c r="I12" s="44"/>
      <c r="J12" s="44"/>
    </row>
    <row r="13" spans="1:10" x14ac:dyDescent="0.3">
      <c r="A13" s="59"/>
      <c r="B13" s="60">
        <f t="shared" si="0"/>
        <v>5</v>
      </c>
      <c r="C13" s="61">
        <v>5.574225270785151</v>
      </c>
      <c r="D13" s="61"/>
      <c r="E13" s="44"/>
      <c r="F13" s="44"/>
      <c r="G13" s="44"/>
      <c r="H13" s="44"/>
      <c r="I13" s="44"/>
      <c r="J13" s="44"/>
    </row>
    <row r="14" spans="1:10" x14ac:dyDescent="0.3">
      <c r="A14" s="59"/>
      <c r="B14" s="60">
        <f t="shared" si="0"/>
        <v>6</v>
      </c>
      <c r="C14" s="61">
        <v>64.509533540832592</v>
      </c>
      <c r="D14" s="61"/>
      <c r="E14" s="44"/>
      <c r="F14" s="44"/>
      <c r="G14" s="44"/>
      <c r="H14" s="44"/>
      <c r="I14" s="44"/>
      <c r="J14" s="44"/>
    </row>
    <row r="15" spans="1:10" x14ac:dyDescent="0.3">
      <c r="A15" s="59"/>
      <c r="B15" s="60">
        <f t="shared" si="0"/>
        <v>7</v>
      </c>
      <c r="C15" s="61">
        <v>542.32955884110197</v>
      </c>
      <c r="D15" s="61"/>
      <c r="E15" s="44"/>
      <c r="F15" s="44"/>
      <c r="G15" s="44"/>
      <c r="H15" s="44"/>
      <c r="I15" s="44"/>
      <c r="J15" s="44"/>
    </row>
    <row r="16" spans="1:10" x14ac:dyDescent="0.3">
      <c r="A16" s="59"/>
      <c r="B16" s="60">
        <f t="shared" si="0"/>
        <v>8</v>
      </c>
      <c r="C16" s="61">
        <v>24.457367549393613</v>
      </c>
      <c r="D16" s="61"/>
      <c r="E16" s="44"/>
      <c r="F16" s="44"/>
      <c r="G16" s="44"/>
      <c r="H16" s="44"/>
      <c r="I16" s="44"/>
      <c r="J16" s="44"/>
    </row>
    <row r="17" spans="1:10" x14ac:dyDescent="0.3">
      <c r="A17" s="59"/>
      <c r="B17" s="60">
        <f t="shared" si="0"/>
        <v>9</v>
      </c>
      <c r="C17" s="61">
        <v>280.28402469339886</v>
      </c>
      <c r="D17" s="61"/>
      <c r="E17" s="44"/>
      <c r="F17" s="44"/>
      <c r="G17" s="44"/>
      <c r="H17" s="44"/>
      <c r="I17" s="44"/>
      <c r="J17" s="44"/>
    </row>
    <row r="18" spans="1:10" x14ac:dyDescent="0.3">
      <c r="A18" s="59"/>
      <c r="B18" s="60">
        <f t="shared" si="0"/>
        <v>10</v>
      </c>
      <c r="C18" s="61">
        <v>7.7539012112665864</v>
      </c>
      <c r="D18" s="61"/>
      <c r="E18" s="44"/>
      <c r="F18" s="44"/>
      <c r="G18" s="44"/>
      <c r="H18" s="44"/>
      <c r="I18" s="44"/>
      <c r="J18" s="44"/>
    </row>
    <row r="19" spans="1:10" x14ac:dyDescent="0.3">
      <c r="A19" s="59"/>
      <c r="B19" s="60">
        <f t="shared" si="0"/>
        <v>11</v>
      </c>
      <c r="C19" s="61">
        <v>86.505131550896152</v>
      </c>
      <c r="D19" s="61"/>
      <c r="E19" s="44"/>
      <c r="F19" s="44"/>
      <c r="G19" s="44"/>
      <c r="H19" s="44"/>
      <c r="I19" s="44"/>
      <c r="J19" s="44"/>
    </row>
    <row r="20" spans="1:10" x14ac:dyDescent="0.3">
      <c r="A20" s="59"/>
      <c r="B20" s="60">
        <f t="shared" si="0"/>
        <v>12</v>
      </c>
      <c r="C20" s="61">
        <v>599.22888240273096</v>
      </c>
      <c r="D20" s="61"/>
      <c r="E20" s="44"/>
      <c r="F20" s="44"/>
      <c r="G20" s="44"/>
      <c r="H20" s="44"/>
      <c r="I20" s="44"/>
      <c r="J20" s="44"/>
    </row>
    <row r="21" spans="1:10" x14ac:dyDescent="0.3">
      <c r="A21" s="59"/>
      <c r="B21" s="60">
        <f t="shared" si="0"/>
        <v>13</v>
      </c>
      <c r="C21" s="61">
        <v>28.677880049660132</v>
      </c>
      <c r="D21" s="61"/>
      <c r="E21" s="44"/>
      <c r="F21" s="44"/>
      <c r="G21" s="44"/>
      <c r="H21" s="44"/>
      <c r="I21" s="44"/>
      <c r="J21" s="44"/>
    </row>
    <row r="22" spans="1:10" x14ac:dyDescent="0.3">
      <c r="A22" s="59"/>
      <c r="B22" s="60">
        <f t="shared" si="0"/>
        <v>14</v>
      </c>
      <c r="C22" s="61">
        <v>341.81623829335695</v>
      </c>
      <c r="D22" s="61"/>
      <c r="E22" s="44"/>
      <c r="F22" s="44"/>
      <c r="G22" s="44"/>
      <c r="H22" s="44"/>
      <c r="I22" s="44"/>
      <c r="J22" s="44"/>
    </row>
    <row r="23" spans="1:10" x14ac:dyDescent="0.3">
      <c r="A23" s="59"/>
      <c r="B23" s="60">
        <f t="shared" si="0"/>
        <v>15</v>
      </c>
      <c r="C23" s="61">
        <v>30.934040778516771</v>
      </c>
      <c r="D23" s="61"/>
      <c r="E23" s="44"/>
      <c r="F23" s="44"/>
      <c r="G23" s="44"/>
      <c r="H23" s="44"/>
      <c r="I23" s="44"/>
      <c r="J23" s="44"/>
    </row>
    <row r="24" spans="1:10" x14ac:dyDescent="0.3">
      <c r="A24" s="59"/>
      <c r="B24" s="60">
        <f t="shared" si="0"/>
        <v>16</v>
      </c>
      <c r="C24" s="61">
        <v>374.74624220575998</v>
      </c>
      <c r="D24" s="61"/>
      <c r="E24" s="44"/>
      <c r="F24" s="44"/>
      <c r="G24" s="44"/>
      <c r="H24" s="44"/>
      <c r="I24" s="44"/>
      <c r="J24" s="44"/>
    </row>
    <row r="25" spans="1:10" x14ac:dyDescent="0.3">
      <c r="A25" s="59"/>
      <c r="B25" s="60">
        <f t="shared" si="0"/>
        <v>17</v>
      </c>
      <c r="C25" s="61">
        <v>1.7312420837303211</v>
      </c>
      <c r="D25" s="61"/>
      <c r="E25" s="44"/>
      <c r="F25" s="44"/>
      <c r="G25" s="44"/>
      <c r="H25" s="44"/>
      <c r="I25" s="44"/>
      <c r="J25" s="44"/>
    </row>
    <row r="26" spans="1:10" x14ac:dyDescent="0.3">
      <c r="A26" s="59"/>
      <c r="B26" s="60">
        <f t="shared" si="0"/>
        <v>18</v>
      </c>
      <c r="C26" s="61">
        <v>33.303663051293469</v>
      </c>
      <c r="D26" s="61"/>
      <c r="E26" s="44"/>
      <c r="F26" s="44"/>
      <c r="G26" s="44"/>
      <c r="H26" s="44"/>
      <c r="I26" s="44"/>
      <c r="J26" s="44"/>
    </row>
    <row r="27" spans="1:10" x14ac:dyDescent="0.3">
      <c r="A27" s="59"/>
      <c r="B27" s="60">
        <f t="shared" si="0"/>
        <v>19</v>
      </c>
      <c r="C27" s="61">
        <v>409.36509456480314</v>
      </c>
      <c r="D27" s="61"/>
      <c r="E27" s="44"/>
      <c r="F27" s="44"/>
      <c r="G27" s="44"/>
      <c r="H27" s="44"/>
      <c r="I27" s="44"/>
      <c r="J27" s="44"/>
    </row>
    <row r="28" spans="1:10" x14ac:dyDescent="0.3">
      <c r="A28" s="59"/>
      <c r="B28" s="60">
        <f t="shared" si="0"/>
        <v>20</v>
      </c>
      <c r="C28" s="61">
        <v>13.793718250102909</v>
      </c>
      <c r="D28" s="61"/>
      <c r="E28" s="44"/>
      <c r="F28" s="44"/>
      <c r="G28" s="44"/>
      <c r="H28" s="44"/>
      <c r="I28" s="44"/>
      <c r="J28" s="44"/>
    </row>
    <row r="29" spans="1:10" x14ac:dyDescent="0.3">
      <c r="A29" s="59"/>
      <c r="B29" s="60">
        <f t="shared" si="0"/>
        <v>21</v>
      </c>
      <c r="C29" s="61">
        <v>154.51100682302604</v>
      </c>
      <c r="D29" s="61"/>
      <c r="E29" s="44"/>
      <c r="F29" s="44"/>
      <c r="G29" s="44"/>
      <c r="H29" s="44"/>
      <c r="I29" s="44"/>
      <c r="J29" s="44"/>
    </row>
    <row r="30" spans="1:10" x14ac:dyDescent="0.3">
      <c r="A30" s="59"/>
      <c r="B30" s="60">
        <f t="shared" si="0"/>
        <v>22</v>
      </c>
      <c r="C30" s="61">
        <v>3.1377056328855519</v>
      </c>
      <c r="D30" s="61"/>
      <c r="E30" s="44"/>
      <c r="F30" s="44"/>
      <c r="G30" s="44"/>
      <c r="H30" s="44"/>
      <c r="I30" s="44"/>
      <c r="J30" s="44"/>
    </row>
    <row r="31" spans="1:10" x14ac:dyDescent="0.3">
      <c r="A31" s="59"/>
      <c r="B31" s="60">
        <f t="shared" si="0"/>
        <v>23</v>
      </c>
      <c r="C31" s="61">
        <v>42.431507820575554</v>
      </c>
      <c r="D31" s="61"/>
      <c r="E31" s="44"/>
      <c r="F31" s="44"/>
      <c r="G31" s="44"/>
      <c r="H31" s="44"/>
      <c r="I31" s="44"/>
      <c r="J31" s="44"/>
    </row>
    <row r="32" spans="1:10" x14ac:dyDescent="0.3">
      <c r="A32" s="59"/>
      <c r="B32" s="60">
        <f t="shared" si="0"/>
        <v>24</v>
      </c>
      <c r="C32" s="61">
        <v>456.98057349865798</v>
      </c>
      <c r="D32" s="61"/>
      <c r="E32" s="44"/>
      <c r="F32" s="44"/>
      <c r="G32" s="44"/>
      <c r="H32" s="44"/>
      <c r="I32" s="44"/>
      <c r="J32" s="44"/>
    </row>
    <row r="33" spans="1:10" x14ac:dyDescent="0.3">
      <c r="A33" s="59"/>
      <c r="B33" s="60">
        <f t="shared" si="0"/>
        <v>25</v>
      </c>
      <c r="C33" s="61">
        <v>17.78568666084044</v>
      </c>
      <c r="D33" s="61"/>
      <c r="E33" s="44"/>
      <c r="F33" s="44"/>
      <c r="G33" s="44"/>
      <c r="H33" s="44"/>
      <c r="I33" s="44"/>
      <c r="J33" s="44"/>
    </row>
    <row r="34" spans="1:10" x14ac:dyDescent="0.3">
      <c r="A34" s="59"/>
      <c r="B34" s="60">
        <f t="shared" si="0"/>
        <v>26</v>
      </c>
      <c r="C34" s="61">
        <v>198.52940039491386</v>
      </c>
      <c r="D34" s="61"/>
      <c r="E34" s="44"/>
      <c r="F34" s="44"/>
      <c r="G34" s="44"/>
      <c r="H34" s="44"/>
      <c r="I34" s="44"/>
      <c r="J34" s="44"/>
    </row>
    <row r="35" spans="1:10" x14ac:dyDescent="0.3">
      <c r="A35" s="59"/>
      <c r="B35" s="60">
        <f t="shared" si="0"/>
        <v>27</v>
      </c>
      <c r="C35" s="61">
        <v>4.6579120367478462</v>
      </c>
      <c r="D35" s="61"/>
      <c r="E35" s="44"/>
      <c r="F35" s="44"/>
      <c r="G35" s="44"/>
      <c r="H35" s="44"/>
      <c r="I35" s="44"/>
      <c r="J35" s="44"/>
    </row>
    <row r="36" spans="1:10" x14ac:dyDescent="0.3">
      <c r="A36" s="59"/>
      <c r="B36" s="60">
        <f t="shared" si="0"/>
        <v>28</v>
      </c>
      <c r="C36" s="61">
        <v>56.060107668043358</v>
      </c>
      <c r="D36" s="61"/>
      <c r="E36" s="44"/>
      <c r="F36" s="44"/>
      <c r="G36" s="44"/>
      <c r="H36" s="44"/>
      <c r="I36" s="44"/>
      <c r="J36" s="44"/>
    </row>
    <row r="37" spans="1:10" x14ac:dyDescent="0.3">
      <c r="A37" s="59"/>
      <c r="B37" s="60">
        <f t="shared" si="0"/>
        <v>29</v>
      </c>
      <c r="C37" s="61">
        <v>513.87989706028702</v>
      </c>
      <c r="D37" s="61"/>
      <c r="E37" s="44"/>
      <c r="F37" s="44"/>
      <c r="G37" s="44"/>
      <c r="H37" s="44"/>
      <c r="I37" s="44"/>
      <c r="J37" s="44"/>
    </row>
    <row r="38" spans="1:10" x14ac:dyDescent="0.3">
      <c r="A38" s="59"/>
      <c r="B38" s="60">
        <f t="shared" si="0"/>
        <v>30</v>
      </c>
      <c r="C38" s="61">
        <v>22.501522381456848</v>
      </c>
      <c r="D38" s="61"/>
      <c r="E38" s="44"/>
      <c r="F38" s="44"/>
      <c r="G38" s="44"/>
      <c r="H38" s="44"/>
      <c r="I38" s="44"/>
      <c r="J38" s="44"/>
    </row>
    <row r="39" spans="1:10" x14ac:dyDescent="0.3">
      <c r="A39" s="59"/>
      <c r="B39" s="60">
        <f t="shared" si="0"/>
        <v>31</v>
      </c>
      <c r="C39" s="61">
        <v>251.59124823756528</v>
      </c>
      <c r="D39" s="61"/>
      <c r="E39" s="44"/>
      <c r="F39" s="44"/>
      <c r="G39" s="44"/>
      <c r="H39" s="44"/>
      <c r="I39" s="44"/>
      <c r="J39" s="44"/>
    </row>
    <row r="40" spans="1:10" x14ac:dyDescent="0.3">
      <c r="A40" s="59"/>
      <c r="B40" s="60">
        <f t="shared" si="0"/>
        <v>32</v>
      </c>
      <c r="C40" s="61">
        <v>6.6011485245529604</v>
      </c>
      <c r="D40" s="61"/>
      <c r="E40" s="44"/>
      <c r="F40" s="44"/>
      <c r="G40" s="44"/>
      <c r="H40" s="44"/>
      <c r="I40" s="44"/>
      <c r="J40" s="44"/>
    </row>
    <row r="41" spans="1:10" x14ac:dyDescent="0.3">
      <c r="A41" s="59"/>
      <c r="B41" s="60">
        <f t="shared" si="0"/>
        <v>33</v>
      </c>
      <c r="C41" s="61">
        <v>74.648023337741705</v>
      </c>
      <c r="D41" s="61"/>
      <c r="E41" s="44"/>
      <c r="F41" s="44"/>
      <c r="G41" s="44"/>
      <c r="H41" s="44"/>
      <c r="I41" s="44"/>
      <c r="J41" s="44"/>
    </row>
    <row r="42" spans="1:10" x14ac:dyDescent="0.3">
      <c r="A42" s="59"/>
      <c r="B42" s="60">
        <f t="shared" si="0"/>
        <v>34</v>
      </c>
      <c r="C42" s="61">
        <v>570.77922062191601</v>
      </c>
      <c r="D42" s="61"/>
      <c r="E42" s="44"/>
      <c r="F42" s="44"/>
      <c r="G42" s="44"/>
      <c r="H42" s="44"/>
      <c r="I42" s="44"/>
      <c r="J42" s="44"/>
    </row>
    <row r="43" spans="1:10" x14ac:dyDescent="0.3">
      <c r="A43" s="59"/>
      <c r="B43" s="60">
        <f t="shared" si="0"/>
        <v>35</v>
      </c>
      <c r="C43" s="61">
        <v>26.518977332270296</v>
      </c>
      <c r="D43" s="61"/>
      <c r="E43" s="44"/>
      <c r="F43" s="44"/>
      <c r="G43" s="44"/>
      <c r="H43" s="44"/>
      <c r="I43" s="44"/>
      <c r="J43" s="44"/>
    </row>
    <row r="44" spans="1:10" x14ac:dyDescent="0.3">
      <c r="A44" s="59"/>
      <c r="B44" s="60">
        <f t="shared" si="0"/>
        <v>36</v>
      </c>
      <c r="C44" s="61">
        <v>310.34321676661671</v>
      </c>
      <c r="D44" s="61"/>
      <c r="E44" s="44"/>
      <c r="F44" s="44"/>
      <c r="G44" s="44"/>
      <c r="H44" s="44"/>
      <c r="I44" s="44"/>
      <c r="J44" s="44"/>
    </row>
    <row r="45" spans="1:10" x14ac:dyDescent="0.3">
      <c r="A45" s="59"/>
      <c r="B45" s="60">
        <f t="shared" si="0"/>
        <v>37</v>
      </c>
      <c r="C45" s="61">
        <v>9.039049449307111</v>
      </c>
      <c r="D45" s="61"/>
      <c r="E45" s="44"/>
      <c r="F45" s="44"/>
      <c r="G45" s="44"/>
      <c r="H45" s="44"/>
      <c r="I45" s="44"/>
      <c r="J45" s="44"/>
    </row>
    <row r="46" spans="1:10" x14ac:dyDescent="0.3">
      <c r="A46" s="59"/>
      <c r="B46" s="60">
        <f t="shared" si="0"/>
        <v>38</v>
      </c>
      <c r="C46" s="61">
        <v>100.28963156503285</v>
      </c>
      <c r="D46" s="61"/>
      <c r="E46" s="44"/>
      <c r="F46" s="44"/>
      <c r="G46" s="44"/>
      <c r="H46" s="44"/>
      <c r="I46" s="44"/>
      <c r="J46" s="44"/>
    </row>
    <row r="47" spans="1:10" x14ac:dyDescent="0.3">
      <c r="A47" s="59"/>
      <c r="B47" s="60">
        <f t="shared" si="0"/>
        <v>39</v>
      </c>
      <c r="C47" s="61">
        <v>627.678544183545</v>
      </c>
      <c r="D47" s="61"/>
      <c r="E47" s="44"/>
      <c r="F47" s="44"/>
      <c r="G47" s="44"/>
      <c r="H47" s="44"/>
      <c r="I47" s="44"/>
      <c r="J47" s="44"/>
    </row>
    <row r="48" spans="1:10" x14ac:dyDescent="0.3">
      <c r="A48" s="59"/>
      <c r="B48" s="60">
        <f t="shared" si="0"/>
        <v>40</v>
      </c>
      <c r="C48" s="61">
        <v>115.9787028506868</v>
      </c>
      <c r="D48" s="61"/>
      <c r="E48" s="44"/>
      <c r="F48" s="44"/>
      <c r="G48" s="44"/>
      <c r="H48" s="44"/>
      <c r="I48" s="44"/>
      <c r="J48" s="44"/>
    </row>
    <row r="49" spans="1:10" x14ac:dyDescent="0.3">
      <c r="A49" s="59"/>
      <c r="B49" s="60">
        <f t="shared" si="0"/>
        <v>41</v>
      </c>
      <c r="C49" s="61">
        <v>656.12820596435995</v>
      </c>
      <c r="D49" s="61"/>
      <c r="E49" s="44"/>
      <c r="F49" s="44"/>
      <c r="G49" s="44"/>
      <c r="H49" s="44"/>
      <c r="I49" s="44"/>
      <c r="J49" s="44"/>
    </row>
    <row r="50" spans="1:10" x14ac:dyDescent="0.3">
      <c r="A50" s="59"/>
      <c r="B50" s="60">
        <f t="shared" si="0"/>
        <v>42</v>
      </c>
      <c r="C50" s="61">
        <v>12.048678071895955</v>
      </c>
      <c r="D50" s="61"/>
      <c r="E50" s="44"/>
      <c r="F50" s="44"/>
      <c r="G50" s="44"/>
      <c r="H50" s="44"/>
      <c r="I50" s="44"/>
      <c r="J50" s="44"/>
    </row>
    <row r="51" spans="1:10" x14ac:dyDescent="0.3">
      <c r="A51" s="59"/>
      <c r="B51" s="60">
        <f t="shared" si="0"/>
        <v>43</v>
      </c>
      <c r="C51" s="61">
        <v>133.70054735856453</v>
      </c>
      <c r="D51" s="61"/>
      <c r="E51" s="44"/>
      <c r="F51" s="44"/>
      <c r="G51" s="44"/>
      <c r="H51" s="44"/>
      <c r="I51" s="44"/>
      <c r="J51" s="44"/>
    </row>
    <row r="52" spans="1:10" x14ac:dyDescent="0.3">
      <c r="A52" s="59"/>
      <c r="B52" s="60">
        <f t="shared" si="0"/>
        <v>44</v>
      </c>
      <c r="C52" s="61">
        <v>10.471335007372844</v>
      </c>
      <c r="D52" s="61"/>
      <c r="E52" s="44"/>
      <c r="F52" s="44"/>
      <c r="G52" s="44"/>
      <c r="H52" s="44"/>
      <c r="I52" s="44"/>
      <c r="J52" s="44"/>
    </row>
    <row r="53" spans="1:10" x14ac:dyDescent="0.3">
      <c r="A53" s="59"/>
      <c r="B53" s="60">
        <f t="shared" si="0"/>
        <v>45</v>
      </c>
      <c r="C53" s="61">
        <v>2.4935846072110399</v>
      </c>
      <c r="D53" s="61"/>
      <c r="E53" s="44"/>
      <c r="F53" s="44"/>
      <c r="G53" s="44"/>
      <c r="H53" s="44"/>
      <c r="I53" s="44"/>
      <c r="J53" s="44"/>
    </row>
    <row r="54" spans="1:10" x14ac:dyDescent="0.3">
      <c r="A54" s="59"/>
      <c r="B54" s="60">
        <f t="shared" si="0"/>
        <v>46</v>
      </c>
      <c r="C54" s="61">
        <v>37.023199777839835</v>
      </c>
      <c r="D54" s="61"/>
      <c r="E54" s="44"/>
      <c r="F54" s="44"/>
      <c r="G54" s="44"/>
      <c r="H54" s="44"/>
      <c r="I54" s="44"/>
      <c r="J54" s="44"/>
    </row>
    <row r="55" spans="1:10" x14ac:dyDescent="0.3">
      <c r="A55" s="59"/>
      <c r="B55" s="60">
        <f t="shared" si="0"/>
        <v>47</v>
      </c>
      <c r="C55" s="61">
        <v>428.53091171784303</v>
      </c>
      <c r="D55" s="61"/>
      <c r="E55" s="44"/>
      <c r="F55" s="44"/>
      <c r="G55" s="44"/>
      <c r="H55" s="44"/>
      <c r="I55" s="44"/>
      <c r="J55" s="44"/>
    </row>
    <row r="56" spans="1:10" x14ac:dyDescent="0.3">
      <c r="A56" s="59"/>
      <c r="B56" s="60">
        <f t="shared" si="0"/>
        <v>48</v>
      </c>
      <c r="C56" s="61">
        <v>15.695920134244281</v>
      </c>
      <c r="D56" s="61"/>
      <c r="E56" s="44"/>
      <c r="F56" s="44"/>
      <c r="G56" s="44"/>
      <c r="H56" s="44"/>
      <c r="I56" s="44"/>
      <c r="J56" s="44"/>
    </row>
    <row r="57" spans="1:10" x14ac:dyDescent="0.3">
      <c r="A57" s="59"/>
      <c r="B57" s="60">
        <f t="shared" si="0"/>
        <v>49</v>
      </c>
      <c r="C57" s="61">
        <v>175.17479144180942</v>
      </c>
      <c r="D57" s="61"/>
      <c r="E57" s="44"/>
      <c r="F57" s="44"/>
      <c r="G57" s="44"/>
      <c r="H57" s="44"/>
      <c r="I57" s="44"/>
      <c r="J57" s="44"/>
    </row>
    <row r="58" spans="1:10" x14ac:dyDescent="0.3">
      <c r="A58" s="59"/>
      <c r="B58" s="60">
        <f t="shared" si="0"/>
        <v>50</v>
      </c>
      <c r="C58" s="61">
        <v>3.8538018998205064</v>
      </c>
      <c r="D58" s="61"/>
      <c r="E58" s="44"/>
      <c r="F58" s="44"/>
      <c r="G58" s="44"/>
      <c r="H58" s="44"/>
      <c r="I58" s="44"/>
      <c r="J58" s="44"/>
    </row>
    <row r="59" spans="1:10" x14ac:dyDescent="0.3">
      <c r="A59" s="44"/>
      <c r="B59" s="44"/>
      <c r="C59" s="44"/>
      <c r="D59" s="44"/>
      <c r="E59" s="44"/>
      <c r="F59" s="44"/>
      <c r="G59" s="44"/>
      <c r="H59" s="44"/>
      <c r="I59" s="44"/>
      <c r="J59" s="44"/>
    </row>
    <row r="60" spans="1:10" ht="18.600000000000001" x14ac:dyDescent="0.3">
      <c r="A60" s="58" t="s">
        <v>96</v>
      </c>
      <c r="B60" s="44"/>
      <c r="C60" s="44"/>
      <c r="D60" s="44"/>
      <c r="E60" s="44"/>
      <c r="F60" s="44"/>
      <c r="G60" s="44"/>
      <c r="H60" s="44"/>
      <c r="I60" s="44"/>
      <c r="J60" s="44"/>
    </row>
    <row r="62" spans="1:10" x14ac:dyDescent="0.3">
      <c r="A62" s="57" t="s">
        <v>97</v>
      </c>
    </row>
    <row r="63" spans="1:10" x14ac:dyDescent="0.3">
      <c r="A63" s="57" t="s">
        <v>98</v>
      </c>
      <c r="B63" s="57"/>
      <c r="C63" s="57"/>
      <c r="D63" s="57"/>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013D16-E0D6-40CD-8DF6-F1CA61C233A2}">
  <dimension ref="B1:T134"/>
  <sheetViews>
    <sheetView workbookViewId="0">
      <selection sqref="A1:XFD1048576"/>
    </sheetView>
  </sheetViews>
  <sheetFormatPr defaultRowHeight="13.2" x14ac:dyDescent="0.25"/>
  <cols>
    <col min="2" max="2" width="10.44140625" customWidth="1"/>
    <col min="3" max="3" width="16.44140625" customWidth="1"/>
  </cols>
  <sheetData>
    <row r="1" spans="2:20" ht="15.6" x14ac:dyDescent="0.3">
      <c r="B1" s="63" t="s">
        <v>103</v>
      </c>
    </row>
    <row r="2" spans="2:20" ht="15.6" x14ac:dyDescent="0.3">
      <c r="B2" s="63"/>
    </row>
    <row r="3" spans="2:20" ht="14.4" x14ac:dyDescent="0.3">
      <c r="B3" s="64" t="s">
        <v>104</v>
      </c>
    </row>
    <row r="4" spans="2:20" ht="14.4" x14ac:dyDescent="0.3">
      <c r="B4" s="64" t="s">
        <v>105</v>
      </c>
    </row>
    <row r="5" spans="2:20" ht="14.4" x14ac:dyDescent="0.3">
      <c r="B5" s="64" t="s">
        <v>106</v>
      </c>
    </row>
    <row r="6" spans="2:20" ht="14.4" x14ac:dyDescent="0.3">
      <c r="B6" s="64" t="s">
        <v>107</v>
      </c>
    </row>
    <row r="8" spans="2:20" ht="14.4" x14ac:dyDescent="0.3">
      <c r="C8" t="s">
        <v>108</v>
      </c>
      <c r="D8" s="260" t="s">
        <v>109</v>
      </c>
      <c r="E8" s="260"/>
      <c r="F8" s="260"/>
      <c r="G8" s="260"/>
      <c r="J8" s="64"/>
    </row>
    <row r="9" spans="2:20" ht="27" x14ac:dyDescent="0.3">
      <c r="B9" t="s">
        <v>110</v>
      </c>
      <c r="C9" s="33" t="s">
        <v>111</v>
      </c>
      <c r="D9" s="65" t="s">
        <v>112</v>
      </c>
      <c r="E9" s="65" t="s">
        <v>113</v>
      </c>
      <c r="F9" s="65" t="s">
        <v>114</v>
      </c>
      <c r="G9" s="66" t="s">
        <v>115</v>
      </c>
      <c r="J9" s="64" t="s">
        <v>116</v>
      </c>
      <c r="T9" s="67" t="s">
        <v>117</v>
      </c>
    </row>
    <row r="10" spans="2:20" ht="14.4" x14ac:dyDescent="0.3">
      <c r="B10">
        <v>1</v>
      </c>
      <c r="C10">
        <v>0</v>
      </c>
      <c r="D10">
        <v>-1920</v>
      </c>
      <c r="E10">
        <v>1920</v>
      </c>
      <c r="F10">
        <v>0</v>
      </c>
      <c r="G10">
        <v>979.59183673469386</v>
      </c>
      <c r="J10" s="68"/>
      <c r="K10" s="69"/>
      <c r="L10" s="69"/>
      <c r="M10" s="69"/>
      <c r="N10" s="69"/>
      <c r="O10" s="69"/>
      <c r="P10" s="69"/>
      <c r="Q10" s="69"/>
      <c r="R10" s="70"/>
      <c r="T10" s="67" t="s">
        <v>118</v>
      </c>
    </row>
    <row r="11" spans="2:20" ht="14.4" x14ac:dyDescent="0.3">
      <c r="B11">
        <f>1+B10</f>
        <v>2</v>
      </c>
      <c r="C11">
        <v>565.00000000000023</v>
      </c>
      <c r="D11">
        <v>-1819.9999999999995</v>
      </c>
      <c r="E11">
        <v>2180.0000000000005</v>
      </c>
      <c r="F11">
        <v>200</v>
      </c>
      <c r="G11">
        <v>1020.9168577013768</v>
      </c>
      <c r="J11" s="71"/>
      <c r="K11" s="72"/>
      <c r="L11" s="72"/>
      <c r="M11" s="72"/>
      <c r="N11" s="72"/>
      <c r="O11" s="72"/>
      <c r="P11" s="72"/>
      <c r="Q11" s="72"/>
      <c r="R11" s="73"/>
      <c r="T11" s="67" t="s">
        <v>119</v>
      </c>
    </row>
    <row r="12" spans="2:20" ht="14.4" x14ac:dyDescent="0.3">
      <c r="B12">
        <f t="shared" ref="B12:B75" si="0">1+B11</f>
        <v>3</v>
      </c>
      <c r="C12">
        <v>-2510</v>
      </c>
      <c r="D12">
        <v>-2460</v>
      </c>
      <c r="E12">
        <v>1540</v>
      </c>
      <c r="F12">
        <v>-500</v>
      </c>
      <c r="G12">
        <v>1020.7634400863582</v>
      </c>
      <c r="J12" s="71"/>
      <c r="K12" s="72"/>
      <c r="L12" s="72"/>
      <c r="M12" s="72"/>
      <c r="N12" s="72"/>
      <c r="O12" s="72"/>
      <c r="P12" s="72"/>
      <c r="Q12" s="72"/>
      <c r="R12" s="73"/>
      <c r="T12" s="67" t="s">
        <v>120</v>
      </c>
    </row>
    <row r="13" spans="2:20" x14ac:dyDescent="0.25">
      <c r="B13">
        <f t="shared" si="0"/>
        <v>4</v>
      </c>
      <c r="C13">
        <v>247.99999999999994</v>
      </c>
      <c r="D13">
        <v>-2019.9999999999995</v>
      </c>
      <c r="E13">
        <v>1980.0000000000005</v>
      </c>
      <c r="F13">
        <v>-100</v>
      </c>
      <c r="G13">
        <v>1020.5338937533345</v>
      </c>
      <c r="J13" s="71"/>
      <c r="K13" s="72"/>
      <c r="L13" s="72"/>
      <c r="M13" s="72"/>
      <c r="N13" s="72"/>
      <c r="O13" s="72"/>
      <c r="P13" s="72"/>
      <c r="Q13" s="72"/>
      <c r="R13" s="73"/>
    </row>
    <row r="14" spans="2:20" x14ac:dyDescent="0.25">
      <c r="B14">
        <f t="shared" si="0"/>
        <v>5</v>
      </c>
      <c r="C14">
        <v>665.00000000000011</v>
      </c>
      <c r="D14">
        <v>-1900.0000000000005</v>
      </c>
      <c r="E14">
        <v>2099.9999999999995</v>
      </c>
      <c r="F14">
        <v>100</v>
      </c>
      <c r="G14">
        <v>1021.1834466253551</v>
      </c>
      <c r="J14" s="71"/>
      <c r="K14" s="72"/>
      <c r="L14" s="72"/>
      <c r="M14" s="72"/>
      <c r="N14" s="72"/>
      <c r="O14" s="72"/>
      <c r="P14" s="72"/>
      <c r="Q14" s="72"/>
      <c r="R14" s="73"/>
    </row>
    <row r="15" spans="2:20" x14ac:dyDescent="0.25">
      <c r="B15">
        <f t="shared" si="0"/>
        <v>6</v>
      </c>
      <c r="C15">
        <v>2223.0000000000009</v>
      </c>
      <c r="D15">
        <v>-1960.0000000000009</v>
      </c>
      <c r="E15">
        <v>2039.9999999999991</v>
      </c>
      <c r="F15">
        <v>50</v>
      </c>
      <c r="G15">
        <v>1020.4129579229776</v>
      </c>
      <c r="J15" s="71"/>
      <c r="K15" s="72"/>
      <c r="L15" s="72"/>
      <c r="M15" s="72"/>
      <c r="N15" s="72"/>
      <c r="O15" s="72"/>
      <c r="P15" s="72"/>
      <c r="Q15" s="72"/>
      <c r="R15" s="73"/>
    </row>
    <row r="16" spans="2:20" x14ac:dyDescent="0.25">
      <c r="B16">
        <f t="shared" si="0"/>
        <v>7</v>
      </c>
      <c r="C16">
        <v>0</v>
      </c>
      <c r="D16">
        <v>-2080</v>
      </c>
      <c r="E16">
        <v>1920</v>
      </c>
      <c r="F16">
        <v>-80</v>
      </c>
      <c r="G16">
        <v>1020.9843826690333</v>
      </c>
      <c r="J16" s="71"/>
      <c r="K16" s="72"/>
      <c r="L16" s="72"/>
      <c r="M16" s="72"/>
      <c r="N16" s="72"/>
      <c r="O16" s="72"/>
      <c r="P16" s="72"/>
      <c r="Q16" s="72"/>
      <c r="R16" s="73"/>
    </row>
    <row r="17" spans="2:18" x14ac:dyDescent="0.25">
      <c r="B17">
        <f t="shared" si="0"/>
        <v>8</v>
      </c>
      <c r="C17">
        <v>-1786</v>
      </c>
      <c r="D17">
        <v>-2120.0000000000005</v>
      </c>
      <c r="E17">
        <v>1879.9999999999998</v>
      </c>
      <c r="F17">
        <v>200</v>
      </c>
      <c r="G17">
        <v>1020.6258976235757</v>
      </c>
      <c r="J17" s="71"/>
      <c r="K17" s="72"/>
      <c r="L17" s="72"/>
      <c r="M17" s="72"/>
      <c r="N17" s="72"/>
      <c r="O17" s="72"/>
      <c r="P17" s="72"/>
      <c r="Q17" s="72"/>
      <c r="R17" s="73"/>
    </row>
    <row r="18" spans="2:18" x14ac:dyDescent="0.25">
      <c r="B18">
        <f t="shared" si="0"/>
        <v>9</v>
      </c>
      <c r="C18">
        <v>1818.0000000000002</v>
      </c>
      <c r="D18">
        <v>-1859.9999999999995</v>
      </c>
      <c r="E18">
        <v>2020.0000000000002</v>
      </c>
      <c r="F18">
        <v>0</v>
      </c>
      <c r="G18">
        <v>989.8837084263414</v>
      </c>
      <c r="J18" s="71"/>
      <c r="K18" s="72"/>
      <c r="L18" s="72"/>
      <c r="M18" s="72"/>
      <c r="N18" s="72"/>
      <c r="O18" s="72"/>
      <c r="P18" s="72"/>
      <c r="Q18" s="72"/>
      <c r="R18" s="73"/>
    </row>
    <row r="19" spans="2:18" x14ac:dyDescent="0.25">
      <c r="B19">
        <f t="shared" si="0"/>
        <v>10</v>
      </c>
      <c r="C19">
        <v>198.00000000000006</v>
      </c>
      <c r="D19">
        <v>-1960.0000000000002</v>
      </c>
      <c r="E19">
        <v>2039.9999999999998</v>
      </c>
      <c r="F19">
        <v>0</v>
      </c>
      <c r="G19">
        <v>1020.4490929878652</v>
      </c>
      <c r="J19" s="71"/>
      <c r="K19" s="72"/>
      <c r="L19" s="72"/>
      <c r="M19" s="72"/>
      <c r="N19" s="72"/>
      <c r="O19" s="72"/>
      <c r="P19" s="72"/>
      <c r="Q19" s="72"/>
      <c r="R19" s="73"/>
    </row>
    <row r="20" spans="2:18" x14ac:dyDescent="0.25">
      <c r="B20">
        <f t="shared" si="0"/>
        <v>11</v>
      </c>
      <c r="C20">
        <v>490.00000000000006</v>
      </c>
      <c r="D20">
        <v>-1979.9999999999998</v>
      </c>
      <c r="E20">
        <v>2020.0000000000002</v>
      </c>
      <c r="F20">
        <v>0</v>
      </c>
      <c r="G20">
        <v>1020.4195274262823</v>
      </c>
      <c r="J20" s="71"/>
      <c r="K20" s="72"/>
      <c r="L20" s="72"/>
      <c r="M20" s="72"/>
      <c r="N20" s="72"/>
      <c r="O20" s="72"/>
      <c r="P20" s="72"/>
      <c r="Q20" s="72"/>
      <c r="R20" s="73"/>
    </row>
    <row r="21" spans="2:18" x14ac:dyDescent="0.25">
      <c r="B21">
        <f t="shared" si="0"/>
        <v>12</v>
      </c>
      <c r="C21">
        <v>93.000000000000014</v>
      </c>
      <c r="D21">
        <v>-1900.0000000000005</v>
      </c>
      <c r="E21">
        <v>2099.9999999999995</v>
      </c>
      <c r="F21">
        <v>100</v>
      </c>
      <c r="G21">
        <v>1020.5200807965376</v>
      </c>
      <c r="J21" s="71"/>
      <c r="K21" s="72"/>
      <c r="L21" s="72"/>
      <c r="M21" s="72"/>
      <c r="N21" s="72"/>
      <c r="O21" s="72"/>
      <c r="P21" s="72"/>
      <c r="Q21" s="72"/>
      <c r="R21" s="73"/>
    </row>
    <row r="22" spans="2:18" x14ac:dyDescent="0.25">
      <c r="B22">
        <f t="shared" si="0"/>
        <v>13</v>
      </c>
      <c r="C22">
        <v>206.00000000000006</v>
      </c>
      <c r="D22">
        <v>-1800</v>
      </c>
      <c r="E22">
        <v>1800</v>
      </c>
      <c r="F22">
        <v>-200</v>
      </c>
      <c r="G22">
        <v>918.61676292331163</v>
      </c>
      <c r="J22" s="71"/>
      <c r="K22" s="72"/>
      <c r="L22" s="72"/>
      <c r="M22" s="72"/>
      <c r="N22" s="72"/>
      <c r="O22" s="72"/>
      <c r="P22" s="72"/>
      <c r="Q22" s="72"/>
      <c r="R22" s="73"/>
    </row>
    <row r="23" spans="2:18" x14ac:dyDescent="0.25">
      <c r="B23">
        <f t="shared" si="0"/>
        <v>14</v>
      </c>
      <c r="C23">
        <v>-306</v>
      </c>
      <c r="D23">
        <v>-1979.9999999999998</v>
      </c>
      <c r="E23">
        <v>2020.0000000000002</v>
      </c>
      <c r="F23">
        <v>0</v>
      </c>
      <c r="G23">
        <v>1021.2161589444412</v>
      </c>
      <c r="J23" s="71"/>
      <c r="K23" s="72"/>
      <c r="L23" s="72"/>
      <c r="M23" s="72"/>
      <c r="N23" s="72"/>
      <c r="O23" s="72"/>
      <c r="P23" s="72"/>
      <c r="Q23" s="72"/>
      <c r="R23" s="73"/>
    </row>
    <row r="24" spans="2:18" x14ac:dyDescent="0.25">
      <c r="B24">
        <f t="shared" si="0"/>
        <v>15</v>
      </c>
      <c r="C24">
        <v>208</v>
      </c>
      <c r="D24">
        <v>-2039.9999999999998</v>
      </c>
      <c r="E24">
        <v>1960.0000000000002</v>
      </c>
      <c r="F24">
        <v>0</v>
      </c>
      <c r="G24">
        <v>1020.5229202877067</v>
      </c>
      <c r="J24" s="74"/>
      <c r="K24" s="75"/>
      <c r="L24" s="75"/>
      <c r="M24" s="75"/>
      <c r="N24" s="75"/>
      <c r="O24" s="75"/>
      <c r="P24" s="75"/>
      <c r="Q24" s="75"/>
      <c r="R24" s="76"/>
    </row>
    <row r="25" spans="2:18" x14ac:dyDescent="0.25">
      <c r="B25">
        <f t="shared" si="0"/>
        <v>16</v>
      </c>
      <c r="C25">
        <v>-654.00000000000023</v>
      </c>
      <c r="D25">
        <v>-2100.0000000000009</v>
      </c>
      <c r="E25">
        <v>1899.9999999999993</v>
      </c>
      <c r="F25">
        <v>-100</v>
      </c>
      <c r="G25">
        <v>1020.8178296361283</v>
      </c>
    </row>
    <row r="26" spans="2:18" ht="14.4" x14ac:dyDescent="0.3">
      <c r="B26">
        <f t="shared" si="0"/>
        <v>17</v>
      </c>
      <c r="C26">
        <v>-208</v>
      </c>
      <c r="D26">
        <v>-1899.9999999999993</v>
      </c>
      <c r="E26">
        <v>2100.0000000000009</v>
      </c>
      <c r="F26">
        <v>100</v>
      </c>
      <c r="G26">
        <v>1020.8949131769941</v>
      </c>
      <c r="J26" s="64" t="s">
        <v>121</v>
      </c>
    </row>
    <row r="27" spans="2:18" x14ac:dyDescent="0.25">
      <c r="B27">
        <f t="shared" si="0"/>
        <v>18</v>
      </c>
      <c r="C27">
        <v>-1309</v>
      </c>
      <c r="D27">
        <v>-2379.9999999999995</v>
      </c>
      <c r="E27">
        <v>1620.0000000000002</v>
      </c>
      <c r="F27">
        <v>-400</v>
      </c>
      <c r="G27">
        <v>1021.2775519394805</v>
      </c>
      <c r="J27" s="68"/>
      <c r="K27" s="69"/>
      <c r="L27" s="69"/>
      <c r="M27" s="69"/>
      <c r="N27" s="69"/>
      <c r="O27" s="69"/>
      <c r="P27" s="69"/>
      <c r="Q27" s="69"/>
      <c r="R27" s="70"/>
    </row>
    <row r="28" spans="2:18" x14ac:dyDescent="0.25">
      <c r="B28">
        <f t="shared" si="0"/>
        <v>19</v>
      </c>
      <c r="C28">
        <v>114.00000000000001</v>
      </c>
      <c r="D28">
        <v>-1719.9999999999995</v>
      </c>
      <c r="E28">
        <v>2280.0000000000005</v>
      </c>
      <c r="F28">
        <v>280</v>
      </c>
      <c r="G28">
        <v>1020.9725020249832</v>
      </c>
      <c r="J28" s="71"/>
      <c r="K28" s="72"/>
      <c r="L28" s="72"/>
      <c r="M28" s="72"/>
      <c r="N28" s="72"/>
      <c r="O28" s="72"/>
      <c r="P28" s="72"/>
      <c r="Q28" s="72"/>
      <c r="R28" s="73"/>
    </row>
    <row r="29" spans="2:18" x14ac:dyDescent="0.25">
      <c r="B29">
        <f t="shared" si="0"/>
        <v>20</v>
      </c>
      <c r="C29">
        <v>2385</v>
      </c>
      <c r="D29">
        <v>-1699.9999999999993</v>
      </c>
      <c r="E29">
        <v>2300.0000000000009</v>
      </c>
      <c r="F29">
        <v>300</v>
      </c>
      <c r="G29">
        <v>1020.7507106414066</v>
      </c>
      <c r="J29" s="71"/>
      <c r="K29" s="72"/>
      <c r="L29" s="72"/>
      <c r="M29" s="72"/>
      <c r="N29" s="72"/>
      <c r="O29" s="72"/>
      <c r="P29" s="72"/>
      <c r="Q29" s="72"/>
      <c r="R29" s="73"/>
    </row>
    <row r="30" spans="2:18" x14ac:dyDescent="0.25">
      <c r="B30">
        <f t="shared" si="0"/>
        <v>21</v>
      </c>
      <c r="C30">
        <v>-1230</v>
      </c>
      <c r="D30">
        <v>-2159.9999999999995</v>
      </c>
      <c r="E30">
        <v>1840.0000000000005</v>
      </c>
      <c r="F30">
        <v>-160</v>
      </c>
      <c r="G30">
        <v>1020.4675936009908</v>
      </c>
      <c r="J30" s="71"/>
      <c r="K30" s="72"/>
      <c r="L30" s="72"/>
      <c r="M30" s="72"/>
      <c r="N30" s="72"/>
      <c r="O30" s="72"/>
      <c r="P30" s="72"/>
      <c r="Q30" s="72"/>
      <c r="R30" s="73"/>
    </row>
    <row r="31" spans="2:18" x14ac:dyDescent="0.25">
      <c r="B31">
        <f t="shared" si="0"/>
        <v>22</v>
      </c>
      <c r="C31">
        <v>-1764.0000000000005</v>
      </c>
      <c r="D31">
        <v>-2520.0000000000005</v>
      </c>
      <c r="E31">
        <v>1479.9999999999995</v>
      </c>
      <c r="F31">
        <v>-500</v>
      </c>
      <c r="G31">
        <v>1020.6271740726509</v>
      </c>
      <c r="J31" s="71"/>
      <c r="K31" s="72"/>
      <c r="L31" s="72"/>
      <c r="M31" s="72"/>
      <c r="N31" s="72"/>
      <c r="O31" s="72"/>
      <c r="P31" s="72"/>
      <c r="Q31" s="72"/>
      <c r="R31" s="73"/>
    </row>
    <row r="32" spans="2:18" x14ac:dyDescent="0.25">
      <c r="B32">
        <f t="shared" si="0"/>
        <v>23</v>
      </c>
      <c r="C32">
        <v>-552.00000000000011</v>
      </c>
      <c r="D32">
        <v>-2760.0000000000009</v>
      </c>
      <c r="E32">
        <v>1239.9999999999993</v>
      </c>
      <c r="F32">
        <v>-800</v>
      </c>
      <c r="G32">
        <v>1021.1358840093493</v>
      </c>
      <c r="J32" s="71"/>
      <c r="K32" s="72"/>
      <c r="L32" s="72"/>
      <c r="M32" s="72"/>
      <c r="N32" s="72"/>
      <c r="O32" s="72"/>
      <c r="P32" s="72"/>
      <c r="Q32" s="72"/>
      <c r="R32" s="73"/>
    </row>
    <row r="33" spans="2:18" x14ac:dyDescent="0.25">
      <c r="B33">
        <f t="shared" si="0"/>
        <v>24</v>
      </c>
      <c r="C33">
        <v>-492</v>
      </c>
      <c r="D33">
        <v>-2300.0000000000009</v>
      </c>
      <c r="E33">
        <v>2300.0000000000009</v>
      </c>
      <c r="F33">
        <v>300</v>
      </c>
      <c r="G33">
        <v>1173.6761215541012</v>
      </c>
      <c r="J33" s="71"/>
      <c r="K33" s="72"/>
      <c r="L33" s="72"/>
      <c r="M33" s="72"/>
      <c r="N33" s="72"/>
      <c r="O33" s="72"/>
      <c r="P33" s="72"/>
      <c r="Q33" s="72"/>
      <c r="R33" s="73"/>
    </row>
    <row r="34" spans="2:18" x14ac:dyDescent="0.25">
      <c r="B34">
        <f t="shared" si="0"/>
        <v>25</v>
      </c>
      <c r="C34">
        <v>-508</v>
      </c>
      <c r="D34">
        <v>-2080</v>
      </c>
      <c r="E34">
        <v>1920</v>
      </c>
      <c r="F34">
        <v>0</v>
      </c>
      <c r="G34">
        <v>1020.411129535093</v>
      </c>
      <c r="J34" s="71"/>
      <c r="K34" s="72"/>
      <c r="L34" s="72"/>
      <c r="M34" s="72"/>
      <c r="N34" s="72"/>
      <c r="O34" s="72"/>
      <c r="P34" s="72"/>
      <c r="Q34" s="72"/>
      <c r="R34" s="73"/>
    </row>
    <row r="35" spans="2:18" x14ac:dyDescent="0.25">
      <c r="B35">
        <f t="shared" si="0"/>
        <v>26</v>
      </c>
      <c r="C35">
        <v>-959.99999999999977</v>
      </c>
      <c r="D35">
        <v>-1859.9999999999995</v>
      </c>
      <c r="E35">
        <v>1859.9999999999995</v>
      </c>
      <c r="F35">
        <v>-150</v>
      </c>
      <c r="G35">
        <v>949.70857012484828</v>
      </c>
      <c r="J35" s="71"/>
      <c r="K35" s="72"/>
      <c r="L35" s="72"/>
      <c r="M35" s="72"/>
      <c r="N35" s="72"/>
      <c r="O35" s="72"/>
      <c r="P35" s="72"/>
      <c r="Q35" s="72"/>
      <c r="R35" s="73"/>
    </row>
    <row r="36" spans="2:18" x14ac:dyDescent="0.25">
      <c r="B36">
        <f t="shared" si="0"/>
        <v>27</v>
      </c>
      <c r="C36">
        <v>-354.00000000000006</v>
      </c>
      <c r="D36">
        <v>-1960.0000000000009</v>
      </c>
      <c r="E36">
        <v>2039.9999999999991</v>
      </c>
      <c r="F36">
        <v>0</v>
      </c>
      <c r="G36">
        <v>1021.3236851990217</v>
      </c>
      <c r="J36" s="71"/>
      <c r="K36" s="72"/>
      <c r="L36" s="72"/>
      <c r="M36" s="72"/>
      <c r="N36" s="72"/>
      <c r="O36" s="72"/>
      <c r="P36" s="72"/>
      <c r="Q36" s="72"/>
      <c r="R36" s="73"/>
    </row>
    <row r="37" spans="2:18" x14ac:dyDescent="0.25">
      <c r="B37">
        <f t="shared" si="0"/>
        <v>28</v>
      </c>
      <c r="C37">
        <v>-508</v>
      </c>
      <c r="D37">
        <v>-2179.9999999999995</v>
      </c>
      <c r="E37">
        <v>1820.0000000000002</v>
      </c>
      <c r="F37">
        <v>-180</v>
      </c>
      <c r="G37">
        <v>1020.613173922605</v>
      </c>
      <c r="J37" s="71"/>
      <c r="K37" s="72"/>
      <c r="L37" s="72"/>
      <c r="M37" s="72"/>
      <c r="N37" s="72"/>
      <c r="O37" s="72"/>
      <c r="P37" s="72"/>
      <c r="Q37" s="72"/>
      <c r="R37" s="73"/>
    </row>
    <row r="38" spans="2:18" x14ac:dyDescent="0.25">
      <c r="B38">
        <f t="shared" si="0"/>
        <v>29</v>
      </c>
      <c r="C38">
        <v>-1206.0000000000002</v>
      </c>
      <c r="D38">
        <v>-2140.0000000000005</v>
      </c>
      <c r="E38">
        <v>1859.9999999999995</v>
      </c>
      <c r="F38">
        <v>-140</v>
      </c>
      <c r="G38">
        <v>1020.6562102902913</v>
      </c>
      <c r="J38" s="71"/>
      <c r="K38" s="72"/>
      <c r="L38" s="72"/>
      <c r="M38" s="72"/>
      <c r="N38" s="72"/>
      <c r="O38" s="72"/>
      <c r="P38" s="72"/>
      <c r="Q38" s="72"/>
      <c r="R38" s="73"/>
    </row>
    <row r="39" spans="2:18" x14ac:dyDescent="0.25">
      <c r="B39">
        <f t="shared" si="0"/>
        <v>30</v>
      </c>
      <c r="C39">
        <v>-137.00000000000006</v>
      </c>
      <c r="D39">
        <v>-2060.0000000000005</v>
      </c>
      <c r="E39">
        <v>1939.9999999999995</v>
      </c>
      <c r="F39">
        <v>0</v>
      </c>
      <c r="G39">
        <v>1020.5641756583315</v>
      </c>
      <c r="J39" s="71"/>
      <c r="K39" s="72"/>
      <c r="L39" s="72"/>
      <c r="M39" s="72"/>
      <c r="N39" s="72"/>
      <c r="O39" s="72"/>
      <c r="P39" s="72"/>
      <c r="Q39" s="72"/>
      <c r="R39" s="73"/>
    </row>
    <row r="40" spans="2:18" x14ac:dyDescent="0.25">
      <c r="B40">
        <f t="shared" si="0"/>
        <v>31</v>
      </c>
      <c r="C40">
        <v>417</v>
      </c>
      <c r="D40">
        <v>-2039.9999999999991</v>
      </c>
      <c r="E40">
        <v>1960.0000000000009</v>
      </c>
      <c r="F40">
        <v>0</v>
      </c>
      <c r="G40">
        <v>1020.6808718177956</v>
      </c>
      <c r="J40" s="71"/>
      <c r="K40" s="72"/>
      <c r="L40" s="72"/>
      <c r="M40" s="72"/>
      <c r="N40" s="72"/>
      <c r="O40" s="72"/>
      <c r="P40" s="72"/>
      <c r="Q40" s="72"/>
      <c r="R40" s="73"/>
    </row>
    <row r="41" spans="2:18" x14ac:dyDescent="0.25">
      <c r="B41">
        <f t="shared" si="0"/>
        <v>32</v>
      </c>
      <c r="C41">
        <v>0</v>
      </c>
      <c r="D41">
        <v>-2140.0000000000005</v>
      </c>
      <c r="E41">
        <v>1859.9999999999995</v>
      </c>
      <c r="F41">
        <v>-140</v>
      </c>
      <c r="G41">
        <v>1020.6342124714536</v>
      </c>
      <c r="J41" s="74"/>
      <c r="K41" s="75"/>
      <c r="L41" s="75"/>
      <c r="M41" s="75"/>
      <c r="N41" s="75"/>
      <c r="O41" s="75"/>
      <c r="P41" s="75"/>
      <c r="Q41" s="75"/>
      <c r="R41" s="76"/>
    </row>
    <row r="42" spans="2:18" x14ac:dyDescent="0.25">
      <c r="B42">
        <f t="shared" si="0"/>
        <v>33</v>
      </c>
      <c r="C42">
        <v>296</v>
      </c>
      <c r="D42">
        <v>-2039.9999999999991</v>
      </c>
      <c r="E42">
        <v>1960.0000000000009</v>
      </c>
      <c r="F42">
        <v>0</v>
      </c>
      <c r="G42">
        <v>1020.5609821040977</v>
      </c>
    </row>
    <row r="43" spans="2:18" x14ac:dyDescent="0.25">
      <c r="B43">
        <f t="shared" si="0"/>
        <v>34</v>
      </c>
      <c r="C43">
        <v>-719.99999999999989</v>
      </c>
      <c r="D43">
        <v>-1920</v>
      </c>
      <c r="E43">
        <v>2080</v>
      </c>
      <c r="F43">
        <v>0</v>
      </c>
      <c r="G43">
        <v>1020.7977988630898</v>
      </c>
    </row>
    <row r="44" spans="2:18" x14ac:dyDescent="0.25">
      <c r="B44">
        <f t="shared" si="0"/>
        <v>35</v>
      </c>
      <c r="C44">
        <v>-304</v>
      </c>
      <c r="D44">
        <v>-2359.9999999999995</v>
      </c>
      <c r="E44">
        <v>1640.0000000000005</v>
      </c>
      <c r="F44">
        <v>-350</v>
      </c>
      <c r="G44">
        <v>1021.3847837244916</v>
      </c>
    </row>
    <row r="45" spans="2:18" x14ac:dyDescent="0.25">
      <c r="B45">
        <f t="shared" si="0"/>
        <v>36</v>
      </c>
      <c r="C45">
        <v>152</v>
      </c>
      <c r="D45">
        <v>-2000</v>
      </c>
      <c r="E45">
        <v>2000</v>
      </c>
      <c r="F45">
        <v>0</v>
      </c>
      <c r="G45">
        <v>1020.4997132277273</v>
      </c>
    </row>
    <row r="46" spans="2:18" x14ac:dyDescent="0.25">
      <c r="B46">
        <f t="shared" si="0"/>
        <v>37</v>
      </c>
      <c r="C46">
        <v>-959.00000000000034</v>
      </c>
      <c r="D46">
        <v>-1700.0000000000011</v>
      </c>
      <c r="E46">
        <v>1700.0000000000011</v>
      </c>
      <c r="F46">
        <v>-300</v>
      </c>
      <c r="G46">
        <v>868.12783918537957</v>
      </c>
    </row>
    <row r="47" spans="2:18" x14ac:dyDescent="0.25">
      <c r="B47">
        <f t="shared" si="0"/>
        <v>38</v>
      </c>
      <c r="C47">
        <v>423.00000000000023</v>
      </c>
      <c r="D47">
        <v>-1920</v>
      </c>
      <c r="E47">
        <v>2080</v>
      </c>
      <c r="F47">
        <v>0</v>
      </c>
      <c r="G47">
        <v>1020.49691229989</v>
      </c>
    </row>
    <row r="48" spans="2:18" x14ac:dyDescent="0.25">
      <c r="B48">
        <f t="shared" si="0"/>
        <v>39</v>
      </c>
      <c r="C48">
        <v>2150</v>
      </c>
      <c r="D48">
        <v>-2039.9999999999991</v>
      </c>
      <c r="E48">
        <v>2039.9999999999991</v>
      </c>
      <c r="F48">
        <v>0</v>
      </c>
      <c r="G48">
        <v>1041.1143928976035</v>
      </c>
    </row>
    <row r="49" spans="2:7" x14ac:dyDescent="0.25">
      <c r="B49">
        <f t="shared" si="0"/>
        <v>40</v>
      </c>
      <c r="C49">
        <v>552.00000000000011</v>
      </c>
      <c r="D49">
        <v>-1900.0000000000005</v>
      </c>
      <c r="E49">
        <v>2099.9999999999995</v>
      </c>
      <c r="F49">
        <v>100</v>
      </c>
      <c r="G49">
        <v>1021.1085936916098</v>
      </c>
    </row>
    <row r="50" spans="2:7" x14ac:dyDescent="0.25">
      <c r="B50">
        <f t="shared" si="0"/>
        <v>41</v>
      </c>
      <c r="C50">
        <v>260.00000000000006</v>
      </c>
      <c r="D50">
        <v>-1859.9999999999995</v>
      </c>
      <c r="E50">
        <v>1859.9999999999995</v>
      </c>
      <c r="F50">
        <v>-150</v>
      </c>
      <c r="G50">
        <v>949.09197087758423</v>
      </c>
    </row>
    <row r="51" spans="2:7" x14ac:dyDescent="0.25">
      <c r="B51">
        <f t="shared" si="0"/>
        <v>42</v>
      </c>
      <c r="C51">
        <v>-130.00000000000003</v>
      </c>
      <c r="D51">
        <v>-2000</v>
      </c>
      <c r="E51">
        <v>2000</v>
      </c>
      <c r="F51">
        <v>0</v>
      </c>
      <c r="G51">
        <v>1020.9639486503717</v>
      </c>
    </row>
    <row r="52" spans="2:7" x14ac:dyDescent="0.25">
      <c r="B52">
        <f t="shared" si="0"/>
        <v>43</v>
      </c>
      <c r="C52">
        <v>-381</v>
      </c>
      <c r="D52">
        <v>-1939.9999999999995</v>
      </c>
      <c r="E52">
        <v>2060.0000000000005</v>
      </c>
      <c r="F52">
        <v>0</v>
      </c>
      <c r="G52">
        <v>1020.5869149368058</v>
      </c>
    </row>
    <row r="53" spans="2:7" x14ac:dyDescent="0.25">
      <c r="B53">
        <f t="shared" si="0"/>
        <v>44</v>
      </c>
      <c r="C53">
        <v>-544</v>
      </c>
      <c r="D53">
        <v>-1820.0000000000002</v>
      </c>
      <c r="E53">
        <v>2179.9999999999995</v>
      </c>
      <c r="F53">
        <v>180</v>
      </c>
      <c r="G53">
        <v>1021.0239421653135</v>
      </c>
    </row>
    <row r="54" spans="2:7" x14ac:dyDescent="0.25">
      <c r="B54">
        <f t="shared" si="0"/>
        <v>45</v>
      </c>
      <c r="C54">
        <v>-1651.9999999999995</v>
      </c>
      <c r="D54">
        <v>-2359.9999999999995</v>
      </c>
      <c r="E54">
        <v>1640.0000000000005</v>
      </c>
      <c r="F54">
        <v>-400</v>
      </c>
      <c r="G54">
        <v>1020.7916333524048</v>
      </c>
    </row>
    <row r="55" spans="2:7" x14ac:dyDescent="0.25">
      <c r="B55">
        <f t="shared" si="0"/>
        <v>46</v>
      </c>
      <c r="C55">
        <v>-443.99999999999994</v>
      </c>
      <c r="D55">
        <v>-2060.0000000000005</v>
      </c>
      <c r="E55">
        <v>1939.9999999999995</v>
      </c>
      <c r="F55">
        <v>0</v>
      </c>
      <c r="G55">
        <v>1020.9656129442275</v>
      </c>
    </row>
    <row r="56" spans="2:7" x14ac:dyDescent="0.25">
      <c r="B56">
        <f t="shared" si="0"/>
        <v>47</v>
      </c>
      <c r="C56">
        <v>-434.99999999999994</v>
      </c>
      <c r="D56">
        <v>-1939.9999999999995</v>
      </c>
      <c r="E56">
        <v>2060.0000000000005</v>
      </c>
      <c r="F56">
        <v>0</v>
      </c>
      <c r="G56">
        <v>1020.6734070103207</v>
      </c>
    </row>
    <row r="57" spans="2:7" x14ac:dyDescent="0.25">
      <c r="B57">
        <f t="shared" si="0"/>
        <v>48</v>
      </c>
      <c r="C57">
        <v>576</v>
      </c>
      <c r="D57">
        <v>-1980.0000000000005</v>
      </c>
      <c r="E57">
        <v>2019.9999999999995</v>
      </c>
      <c r="F57">
        <v>0</v>
      </c>
      <c r="G57">
        <v>1020.4261127951414</v>
      </c>
    </row>
    <row r="58" spans="2:7" x14ac:dyDescent="0.25">
      <c r="B58">
        <f t="shared" si="0"/>
        <v>49</v>
      </c>
      <c r="C58">
        <v>-735.00000000000011</v>
      </c>
      <c r="D58">
        <v>-2060.0000000000005</v>
      </c>
      <c r="E58">
        <v>1939.9999999999995</v>
      </c>
      <c r="F58">
        <v>0</v>
      </c>
      <c r="G58">
        <v>1021.3511855957981</v>
      </c>
    </row>
    <row r="59" spans="2:7" x14ac:dyDescent="0.25">
      <c r="B59">
        <f t="shared" si="0"/>
        <v>50</v>
      </c>
      <c r="C59">
        <v>-289.99999999999994</v>
      </c>
      <c r="D59">
        <v>-1959.9999999999991</v>
      </c>
      <c r="E59">
        <v>2040.0000000000009</v>
      </c>
      <c r="F59">
        <v>0</v>
      </c>
      <c r="G59">
        <v>1020.7540845823604</v>
      </c>
    </row>
    <row r="60" spans="2:7" x14ac:dyDescent="0.25">
      <c r="B60">
        <f t="shared" si="0"/>
        <v>51</v>
      </c>
      <c r="C60">
        <v>-572.00000000000011</v>
      </c>
      <c r="D60">
        <v>-1960.0000000000009</v>
      </c>
      <c r="E60">
        <v>2039.9999999999991</v>
      </c>
      <c r="F60">
        <v>0</v>
      </c>
      <c r="G60">
        <v>1021.0696745849268</v>
      </c>
    </row>
    <row r="61" spans="2:7" x14ac:dyDescent="0.25">
      <c r="B61">
        <f t="shared" si="0"/>
        <v>52</v>
      </c>
      <c r="C61">
        <v>-147.00000000000003</v>
      </c>
      <c r="D61">
        <v>-2080</v>
      </c>
      <c r="E61">
        <v>1920</v>
      </c>
      <c r="F61">
        <v>0</v>
      </c>
      <c r="G61">
        <v>1020.863467507317</v>
      </c>
    </row>
    <row r="62" spans="2:7" x14ac:dyDescent="0.25">
      <c r="B62">
        <f t="shared" si="0"/>
        <v>53</v>
      </c>
      <c r="C62">
        <v>755.00000000000011</v>
      </c>
      <c r="D62">
        <v>-2080</v>
      </c>
      <c r="E62">
        <v>1920</v>
      </c>
      <c r="F62">
        <v>0</v>
      </c>
      <c r="G62">
        <v>1020.5801996570708</v>
      </c>
    </row>
    <row r="63" spans="2:7" x14ac:dyDescent="0.25">
      <c r="B63">
        <f t="shared" si="0"/>
        <v>54</v>
      </c>
      <c r="C63">
        <v>450.00000000000017</v>
      </c>
      <c r="D63">
        <v>-1980.0000000000005</v>
      </c>
      <c r="E63">
        <v>2019.9999999999995</v>
      </c>
      <c r="F63">
        <v>0</v>
      </c>
      <c r="G63">
        <v>1021.1605564675004</v>
      </c>
    </row>
    <row r="64" spans="2:7" x14ac:dyDescent="0.25">
      <c r="B64">
        <f t="shared" si="0"/>
        <v>55</v>
      </c>
      <c r="C64">
        <v>-155.00000000000003</v>
      </c>
      <c r="D64">
        <v>-2099.9999999999995</v>
      </c>
      <c r="E64">
        <v>1900.0000000000005</v>
      </c>
      <c r="F64">
        <v>-100</v>
      </c>
      <c r="G64">
        <v>1020.6696133309362</v>
      </c>
    </row>
    <row r="65" spans="2:7" x14ac:dyDescent="0.25">
      <c r="B65">
        <f t="shared" si="0"/>
        <v>56</v>
      </c>
      <c r="C65">
        <v>-2142</v>
      </c>
      <c r="D65">
        <v>-2160</v>
      </c>
      <c r="E65">
        <v>1839.9999999999998</v>
      </c>
      <c r="F65">
        <v>-150</v>
      </c>
      <c r="G65">
        <v>1020.5645845076443</v>
      </c>
    </row>
    <row r="66" spans="2:7" x14ac:dyDescent="0.25">
      <c r="B66">
        <f t="shared" si="0"/>
        <v>57</v>
      </c>
      <c r="C66">
        <v>-1837.0000000000005</v>
      </c>
      <c r="D66">
        <v>-2440.0000000000014</v>
      </c>
      <c r="E66">
        <v>1559.9999999999986</v>
      </c>
      <c r="F66">
        <v>-500</v>
      </c>
      <c r="G66">
        <v>1020.4415614667278</v>
      </c>
    </row>
    <row r="67" spans="2:7" x14ac:dyDescent="0.25">
      <c r="B67">
        <f t="shared" si="0"/>
        <v>58</v>
      </c>
      <c r="C67">
        <v>162.00000000000006</v>
      </c>
      <c r="D67">
        <v>-1900.0000000000005</v>
      </c>
      <c r="E67">
        <v>2099.9999999999995</v>
      </c>
      <c r="F67">
        <v>100</v>
      </c>
      <c r="G67">
        <v>1021.0220045718592</v>
      </c>
    </row>
    <row r="68" spans="2:7" x14ac:dyDescent="0.25">
      <c r="B68">
        <f t="shared" si="0"/>
        <v>59</v>
      </c>
      <c r="C68">
        <v>-2076</v>
      </c>
      <c r="D68">
        <v>-2219.9999999999991</v>
      </c>
      <c r="E68">
        <v>1780.0000000000011</v>
      </c>
      <c r="F68">
        <v>-250</v>
      </c>
      <c r="G68">
        <v>1021.1969261231991</v>
      </c>
    </row>
    <row r="69" spans="2:7" x14ac:dyDescent="0.25">
      <c r="B69">
        <f t="shared" si="0"/>
        <v>60</v>
      </c>
      <c r="C69">
        <v>-173.99999999999997</v>
      </c>
      <c r="D69">
        <v>-2019.9999999999995</v>
      </c>
      <c r="E69">
        <v>1980.0000000000005</v>
      </c>
      <c r="F69">
        <v>0</v>
      </c>
      <c r="G69">
        <v>1021.0447544260253</v>
      </c>
    </row>
    <row r="70" spans="2:7" x14ac:dyDescent="0.25">
      <c r="B70">
        <f t="shared" si="0"/>
        <v>61</v>
      </c>
      <c r="C70">
        <v>-358.00000000000011</v>
      </c>
      <c r="D70">
        <v>-2100.0000000000014</v>
      </c>
      <c r="E70">
        <v>1899.9999999999986</v>
      </c>
      <c r="F70">
        <v>-100</v>
      </c>
      <c r="G70">
        <v>1020.8685685731429</v>
      </c>
    </row>
    <row r="71" spans="2:7" x14ac:dyDescent="0.25">
      <c r="B71">
        <f t="shared" si="0"/>
        <v>62</v>
      </c>
      <c r="C71">
        <v>885</v>
      </c>
      <c r="D71">
        <v>-1959.9999999999991</v>
      </c>
      <c r="E71">
        <v>2040.0000000000009</v>
      </c>
      <c r="F71">
        <v>0</v>
      </c>
      <c r="G71">
        <v>1021.2696448553352</v>
      </c>
    </row>
    <row r="72" spans="2:7" x14ac:dyDescent="0.25">
      <c r="B72">
        <f t="shared" si="0"/>
        <v>63</v>
      </c>
      <c r="C72">
        <v>-708</v>
      </c>
      <c r="D72">
        <v>-2000</v>
      </c>
      <c r="E72">
        <v>2000</v>
      </c>
      <c r="F72">
        <v>0</v>
      </c>
      <c r="G72">
        <v>1020.6955602593561</v>
      </c>
    </row>
    <row r="73" spans="2:7" x14ac:dyDescent="0.25">
      <c r="B73">
        <f t="shared" si="0"/>
        <v>64</v>
      </c>
      <c r="C73">
        <v>-2805.0000000000009</v>
      </c>
      <c r="D73">
        <v>-2280.0000000000009</v>
      </c>
      <c r="E73">
        <v>1799.9999999999989</v>
      </c>
      <c r="F73">
        <v>-200</v>
      </c>
      <c r="G73">
        <v>1040.8418343381725</v>
      </c>
    </row>
    <row r="74" spans="2:7" x14ac:dyDescent="0.25">
      <c r="B74">
        <f t="shared" si="0"/>
        <v>65</v>
      </c>
      <c r="C74">
        <v>-1989.9999999999998</v>
      </c>
      <c r="D74">
        <v>-2239.9999999999986</v>
      </c>
      <c r="E74">
        <v>1760.0000000000016</v>
      </c>
      <c r="F74">
        <v>-250</v>
      </c>
      <c r="G74">
        <v>1020.8760337266827</v>
      </c>
    </row>
    <row r="75" spans="2:7" x14ac:dyDescent="0.25">
      <c r="B75">
        <f t="shared" si="0"/>
        <v>66</v>
      </c>
      <c r="C75">
        <v>-955.00000000000023</v>
      </c>
      <c r="D75">
        <v>-1840.0000000000016</v>
      </c>
      <c r="E75">
        <v>2159.9999999999982</v>
      </c>
      <c r="F75">
        <v>160</v>
      </c>
      <c r="G75">
        <v>1020.6960627961954</v>
      </c>
    </row>
    <row r="76" spans="2:7" x14ac:dyDescent="0.25">
      <c r="B76">
        <f t="shared" ref="B76:B134" si="1">1+B75</f>
        <v>67</v>
      </c>
      <c r="C76">
        <v>-569.99999999999989</v>
      </c>
      <c r="D76">
        <v>-1979.9999999999986</v>
      </c>
      <c r="E76">
        <v>2020.0000000000014</v>
      </c>
      <c r="F76">
        <v>0</v>
      </c>
      <c r="G76">
        <v>1021.343916332036</v>
      </c>
    </row>
    <row r="77" spans="2:7" x14ac:dyDescent="0.25">
      <c r="B77">
        <f t="shared" si="1"/>
        <v>68</v>
      </c>
      <c r="C77">
        <v>1176.0000000000002</v>
      </c>
      <c r="D77">
        <v>-2120.0000000000009</v>
      </c>
      <c r="E77">
        <v>1879.9999999999991</v>
      </c>
      <c r="F77">
        <v>-100</v>
      </c>
      <c r="G77">
        <v>1020.8632600375424</v>
      </c>
    </row>
    <row r="78" spans="2:7" x14ac:dyDescent="0.25">
      <c r="B78">
        <f t="shared" si="1"/>
        <v>69</v>
      </c>
      <c r="C78">
        <v>-2208.0000000000005</v>
      </c>
      <c r="D78">
        <v>-1759.9999999999998</v>
      </c>
      <c r="E78">
        <v>1759.9999999999998</v>
      </c>
      <c r="F78">
        <v>-250</v>
      </c>
      <c r="G78">
        <v>898.03724786521764</v>
      </c>
    </row>
    <row r="79" spans="2:7" x14ac:dyDescent="0.25">
      <c r="B79">
        <f t="shared" si="1"/>
        <v>70</v>
      </c>
      <c r="C79">
        <v>-1408.0000000000002</v>
      </c>
      <c r="D79">
        <v>-1839.9999999999998</v>
      </c>
      <c r="E79">
        <v>1839.9999999999998</v>
      </c>
      <c r="F79">
        <v>-150</v>
      </c>
      <c r="G79">
        <v>939.4547976845929</v>
      </c>
    </row>
    <row r="80" spans="2:7" x14ac:dyDescent="0.25">
      <c r="B80">
        <f t="shared" si="1"/>
        <v>71</v>
      </c>
      <c r="C80">
        <v>1504.0000000000002</v>
      </c>
      <c r="D80">
        <v>-1759.9999999999998</v>
      </c>
      <c r="E80">
        <v>2240</v>
      </c>
      <c r="F80">
        <v>250</v>
      </c>
      <c r="G80">
        <v>1020.9371535904542</v>
      </c>
    </row>
    <row r="81" spans="2:7" x14ac:dyDescent="0.25">
      <c r="B81">
        <f t="shared" si="1"/>
        <v>72</v>
      </c>
      <c r="C81">
        <v>1086</v>
      </c>
      <c r="D81">
        <v>-1859.9999999999995</v>
      </c>
      <c r="E81">
        <v>2140.0000000000005</v>
      </c>
      <c r="F81">
        <v>150</v>
      </c>
      <c r="G81">
        <v>1020.9520035420903</v>
      </c>
    </row>
    <row r="82" spans="2:7" x14ac:dyDescent="0.25">
      <c r="B82">
        <f t="shared" si="1"/>
        <v>73</v>
      </c>
      <c r="C82">
        <v>-945.00000000000011</v>
      </c>
      <c r="D82">
        <v>-2160</v>
      </c>
      <c r="E82">
        <v>1839.9999999999998</v>
      </c>
      <c r="F82">
        <v>-150</v>
      </c>
      <c r="G82">
        <v>1020.7357824641234</v>
      </c>
    </row>
    <row r="83" spans="2:7" x14ac:dyDescent="0.25">
      <c r="B83">
        <f t="shared" si="1"/>
        <v>74</v>
      </c>
      <c r="C83">
        <v>-2010.0000000000002</v>
      </c>
      <c r="D83">
        <v>-2240</v>
      </c>
      <c r="E83">
        <v>1759.9999999999998</v>
      </c>
      <c r="F83">
        <v>-250</v>
      </c>
      <c r="G83">
        <v>1020.8588633926195</v>
      </c>
    </row>
    <row r="84" spans="2:7" x14ac:dyDescent="0.25">
      <c r="B84">
        <f t="shared" si="1"/>
        <v>75</v>
      </c>
      <c r="C84">
        <v>-1254.0000000000002</v>
      </c>
      <c r="D84">
        <v>-2160</v>
      </c>
      <c r="E84">
        <v>1839.9999999999998</v>
      </c>
      <c r="F84">
        <v>-150</v>
      </c>
      <c r="G84">
        <v>1020.5252828629077</v>
      </c>
    </row>
    <row r="85" spans="2:7" x14ac:dyDescent="0.25">
      <c r="B85">
        <f t="shared" si="1"/>
        <v>76</v>
      </c>
      <c r="C85">
        <v>-3024.0000000000009</v>
      </c>
      <c r="D85">
        <v>-2800.0000000000009</v>
      </c>
      <c r="E85">
        <v>1199.9999999999993</v>
      </c>
      <c r="F85">
        <v>-800</v>
      </c>
      <c r="G85">
        <v>1020.8267037563799</v>
      </c>
    </row>
    <row r="86" spans="2:7" x14ac:dyDescent="0.25">
      <c r="B86">
        <f t="shared" si="1"/>
        <v>77</v>
      </c>
      <c r="C86">
        <v>844</v>
      </c>
      <c r="D86">
        <v>-1899.9999999999986</v>
      </c>
      <c r="E86">
        <v>2100.0000000000014</v>
      </c>
      <c r="F86">
        <v>100</v>
      </c>
      <c r="G86">
        <v>1020.8631791427965</v>
      </c>
    </row>
    <row r="87" spans="2:7" x14ac:dyDescent="0.25">
      <c r="B87">
        <f t="shared" si="1"/>
        <v>78</v>
      </c>
      <c r="C87">
        <v>816.00000000000023</v>
      </c>
      <c r="D87">
        <v>-1860.0000000000011</v>
      </c>
      <c r="E87">
        <v>2139.9999999999986</v>
      </c>
      <c r="F87">
        <v>150</v>
      </c>
      <c r="G87">
        <v>1020.7766471954189</v>
      </c>
    </row>
    <row r="88" spans="2:7" x14ac:dyDescent="0.25">
      <c r="B88">
        <f t="shared" si="1"/>
        <v>79</v>
      </c>
      <c r="C88">
        <v>-201.00000000000003</v>
      </c>
      <c r="D88">
        <v>-1939.9999999999995</v>
      </c>
      <c r="E88">
        <v>2060.0000000000005</v>
      </c>
      <c r="F88">
        <v>0</v>
      </c>
      <c r="G88">
        <v>1020.7926611388606</v>
      </c>
    </row>
    <row r="89" spans="2:7" x14ac:dyDescent="0.25">
      <c r="B89">
        <f t="shared" si="1"/>
        <v>80</v>
      </c>
      <c r="C89">
        <v>-852.00000000000011</v>
      </c>
      <c r="D89">
        <v>-2240</v>
      </c>
      <c r="E89">
        <v>1759.9999999999998</v>
      </c>
      <c r="F89">
        <v>-250</v>
      </c>
      <c r="G89">
        <v>1020.8473604179437</v>
      </c>
    </row>
    <row r="90" spans="2:7" x14ac:dyDescent="0.25">
      <c r="B90">
        <f t="shared" si="1"/>
        <v>81</v>
      </c>
      <c r="C90">
        <v>1428.0000000000002</v>
      </c>
      <c r="D90">
        <v>-1820.0000000000002</v>
      </c>
      <c r="E90">
        <v>2179.9999999999995</v>
      </c>
      <c r="F90">
        <v>200</v>
      </c>
      <c r="G90">
        <v>1020.8272774875032</v>
      </c>
    </row>
    <row r="91" spans="2:7" x14ac:dyDescent="0.25">
      <c r="B91">
        <f t="shared" si="1"/>
        <v>82</v>
      </c>
      <c r="C91">
        <v>0</v>
      </c>
      <c r="D91">
        <v>-1959.9999999999991</v>
      </c>
      <c r="E91">
        <v>2040.0000000000009</v>
      </c>
      <c r="F91">
        <v>0</v>
      </c>
      <c r="G91">
        <v>1021.2655372953482</v>
      </c>
    </row>
    <row r="92" spans="2:7" x14ac:dyDescent="0.25">
      <c r="B92">
        <f t="shared" si="1"/>
        <v>83</v>
      </c>
      <c r="C92">
        <v>-824</v>
      </c>
      <c r="D92">
        <v>-2080</v>
      </c>
      <c r="E92">
        <v>1920</v>
      </c>
      <c r="F92">
        <v>0</v>
      </c>
      <c r="G92">
        <v>1020.9759717474103</v>
      </c>
    </row>
    <row r="93" spans="2:7" x14ac:dyDescent="0.25">
      <c r="B93">
        <f t="shared" si="1"/>
        <v>84</v>
      </c>
      <c r="C93">
        <v>618</v>
      </c>
      <c r="D93">
        <v>-2000</v>
      </c>
      <c r="E93">
        <v>2000</v>
      </c>
      <c r="F93">
        <v>0</v>
      </c>
      <c r="G93">
        <v>1020.4921409311551</v>
      </c>
    </row>
    <row r="94" spans="2:7" x14ac:dyDescent="0.25">
      <c r="B94">
        <f t="shared" si="1"/>
        <v>85</v>
      </c>
      <c r="C94">
        <v>-3509.9999999999995</v>
      </c>
      <c r="D94">
        <v>-2220.0000000000005</v>
      </c>
      <c r="E94">
        <v>1779.9999999999993</v>
      </c>
      <c r="F94">
        <v>-250</v>
      </c>
      <c r="G94">
        <v>1021.1102019071327</v>
      </c>
    </row>
    <row r="95" spans="2:7" x14ac:dyDescent="0.25">
      <c r="B95">
        <f t="shared" si="1"/>
        <v>86</v>
      </c>
      <c r="C95">
        <v>-2405</v>
      </c>
      <c r="D95">
        <v>-2199.9999999999991</v>
      </c>
      <c r="E95">
        <v>1800.0000000000007</v>
      </c>
      <c r="F95">
        <v>-200</v>
      </c>
      <c r="G95">
        <v>1021.2894628275527</v>
      </c>
    </row>
    <row r="96" spans="2:7" x14ac:dyDescent="0.25">
      <c r="B96">
        <f t="shared" si="1"/>
        <v>87</v>
      </c>
      <c r="C96">
        <v>-4025.0000000000009</v>
      </c>
      <c r="D96">
        <v>-2199.9999999999991</v>
      </c>
      <c r="E96">
        <v>1800.0000000000007</v>
      </c>
      <c r="F96">
        <v>-200</v>
      </c>
      <c r="G96">
        <v>1021.326382731487</v>
      </c>
    </row>
    <row r="97" spans="2:7" x14ac:dyDescent="0.25">
      <c r="B97">
        <f t="shared" si="1"/>
        <v>88</v>
      </c>
      <c r="C97">
        <v>2235</v>
      </c>
      <c r="D97">
        <v>-1800.0000000000007</v>
      </c>
      <c r="E97">
        <v>2199.9999999999991</v>
      </c>
      <c r="F97">
        <v>200</v>
      </c>
      <c r="G97">
        <v>1020.8249680746919</v>
      </c>
    </row>
    <row r="98" spans="2:7" x14ac:dyDescent="0.25">
      <c r="B98">
        <f t="shared" si="1"/>
        <v>89</v>
      </c>
      <c r="C98">
        <v>880.00000000000011</v>
      </c>
      <c r="D98">
        <v>-1820.0000000000002</v>
      </c>
      <c r="E98">
        <v>2179.9999999999995</v>
      </c>
      <c r="F98">
        <v>200</v>
      </c>
      <c r="G98">
        <v>1020.903452968997</v>
      </c>
    </row>
    <row r="99" spans="2:7" x14ac:dyDescent="0.25">
      <c r="B99">
        <f t="shared" si="1"/>
        <v>90</v>
      </c>
      <c r="C99">
        <v>-835.00000000000011</v>
      </c>
      <c r="D99">
        <v>-1820.0000000000002</v>
      </c>
      <c r="E99">
        <v>2179.9999999999995</v>
      </c>
      <c r="F99">
        <v>200</v>
      </c>
      <c r="G99">
        <v>1020.7602898501881</v>
      </c>
    </row>
    <row r="100" spans="2:7" x14ac:dyDescent="0.25">
      <c r="B100">
        <f t="shared" si="1"/>
        <v>91</v>
      </c>
      <c r="C100">
        <v>720.00000000000011</v>
      </c>
      <c r="D100">
        <v>-2260</v>
      </c>
      <c r="E100">
        <v>1740.0000000000002</v>
      </c>
      <c r="F100">
        <v>-250</v>
      </c>
      <c r="G100">
        <v>1021.3441973589248</v>
      </c>
    </row>
    <row r="101" spans="2:7" x14ac:dyDescent="0.25">
      <c r="B101">
        <f t="shared" si="1"/>
        <v>92</v>
      </c>
      <c r="C101">
        <v>716.00000000000023</v>
      </c>
      <c r="D101">
        <v>-1980.0000000000005</v>
      </c>
      <c r="E101">
        <v>2019.9999999999995</v>
      </c>
      <c r="F101">
        <v>0</v>
      </c>
      <c r="G101">
        <v>1020.6411705083632</v>
      </c>
    </row>
    <row r="102" spans="2:7" x14ac:dyDescent="0.25">
      <c r="B102">
        <f t="shared" si="1"/>
        <v>93</v>
      </c>
      <c r="C102">
        <v>-543</v>
      </c>
      <c r="D102">
        <v>-2039.9999999999991</v>
      </c>
      <c r="E102">
        <v>1960.0000000000009</v>
      </c>
      <c r="F102">
        <v>0</v>
      </c>
      <c r="G102">
        <v>1020.5429395729866</v>
      </c>
    </row>
    <row r="103" spans="2:7" x14ac:dyDescent="0.25">
      <c r="B103">
        <f t="shared" si="1"/>
        <v>94</v>
      </c>
      <c r="C103">
        <v>-2916.0000000000009</v>
      </c>
      <c r="D103">
        <v>-2379.9999999999991</v>
      </c>
      <c r="E103">
        <v>1620.0000000000009</v>
      </c>
      <c r="F103">
        <v>-400</v>
      </c>
      <c r="G103">
        <v>1021.1516108383714</v>
      </c>
    </row>
    <row r="104" spans="2:7" x14ac:dyDescent="0.25">
      <c r="B104">
        <f t="shared" si="1"/>
        <v>95</v>
      </c>
      <c r="C104">
        <v>855.00000000000023</v>
      </c>
      <c r="D104">
        <v>-2179.9999999999995</v>
      </c>
      <c r="E104">
        <v>1820.0000000000002</v>
      </c>
      <c r="F104">
        <v>-200</v>
      </c>
      <c r="G104">
        <v>1020.428568863667</v>
      </c>
    </row>
    <row r="105" spans="2:7" x14ac:dyDescent="0.25">
      <c r="B105">
        <f t="shared" si="1"/>
        <v>96</v>
      </c>
      <c r="C105">
        <v>-1793.0000000000002</v>
      </c>
      <c r="D105">
        <v>-1839.9999999999998</v>
      </c>
      <c r="E105">
        <v>2160</v>
      </c>
      <c r="F105">
        <v>200</v>
      </c>
      <c r="G105">
        <v>1020.4600064045262</v>
      </c>
    </row>
    <row r="106" spans="2:7" x14ac:dyDescent="0.25">
      <c r="B106">
        <f t="shared" si="1"/>
        <v>97</v>
      </c>
      <c r="C106">
        <v>-648.00000000000023</v>
      </c>
      <c r="D106">
        <v>-1980.0000000000005</v>
      </c>
      <c r="E106">
        <v>2019.9999999999995</v>
      </c>
      <c r="F106">
        <v>0</v>
      </c>
      <c r="G106">
        <v>1021.0253669924876</v>
      </c>
    </row>
    <row r="107" spans="2:7" x14ac:dyDescent="0.25">
      <c r="B107">
        <f t="shared" si="1"/>
        <v>98</v>
      </c>
      <c r="C107">
        <v>-640</v>
      </c>
      <c r="D107">
        <v>-1959.9999999999991</v>
      </c>
      <c r="E107">
        <v>2040.0000000000009</v>
      </c>
      <c r="F107">
        <v>0</v>
      </c>
      <c r="G107">
        <v>1021.3093853527271</v>
      </c>
    </row>
    <row r="108" spans="2:7" x14ac:dyDescent="0.25">
      <c r="B108">
        <f t="shared" si="1"/>
        <v>99</v>
      </c>
      <c r="C108">
        <v>318.00000000000006</v>
      </c>
      <c r="D108">
        <v>-1980.0000000000005</v>
      </c>
      <c r="E108">
        <v>2019.9999999999995</v>
      </c>
      <c r="F108">
        <v>0</v>
      </c>
      <c r="G108">
        <v>1020.9517188015681</v>
      </c>
    </row>
    <row r="109" spans="2:7" x14ac:dyDescent="0.25">
      <c r="B109">
        <f t="shared" si="1"/>
        <v>100</v>
      </c>
      <c r="C109">
        <v>0</v>
      </c>
      <c r="D109">
        <v>-2019.9999999999995</v>
      </c>
      <c r="E109">
        <v>1980.0000000000005</v>
      </c>
      <c r="F109">
        <v>0</v>
      </c>
      <c r="G109">
        <v>1020.6874242938615</v>
      </c>
    </row>
    <row r="110" spans="2:7" x14ac:dyDescent="0.25">
      <c r="B110">
        <f t="shared" si="1"/>
        <v>101</v>
      </c>
      <c r="C110">
        <v>660</v>
      </c>
      <c r="D110">
        <v>-2099.9999999999995</v>
      </c>
      <c r="E110">
        <v>1900.0000000000005</v>
      </c>
      <c r="F110">
        <v>-100</v>
      </c>
      <c r="G110">
        <v>1021.397243836557</v>
      </c>
    </row>
    <row r="111" spans="2:7" x14ac:dyDescent="0.25">
      <c r="B111">
        <f t="shared" si="1"/>
        <v>102</v>
      </c>
      <c r="C111">
        <v>156.99999999999997</v>
      </c>
      <c r="D111">
        <v>-1839.9999999999998</v>
      </c>
      <c r="E111">
        <v>2160</v>
      </c>
      <c r="F111">
        <v>150</v>
      </c>
      <c r="G111">
        <v>1021.1113106574356</v>
      </c>
    </row>
    <row r="112" spans="2:7" x14ac:dyDescent="0.25">
      <c r="B112">
        <f t="shared" si="1"/>
        <v>103</v>
      </c>
      <c r="C112">
        <v>-1976.0000000000002</v>
      </c>
      <c r="D112">
        <v>-2099.9999999999995</v>
      </c>
      <c r="E112">
        <v>1900.0000000000005</v>
      </c>
      <c r="F112">
        <v>-100</v>
      </c>
      <c r="G112">
        <v>1020.996315772391</v>
      </c>
    </row>
    <row r="113" spans="2:7" x14ac:dyDescent="0.25">
      <c r="B113">
        <f t="shared" si="1"/>
        <v>104</v>
      </c>
      <c r="C113">
        <v>-1159.9999999999998</v>
      </c>
      <c r="D113">
        <v>-2140.0000000000005</v>
      </c>
      <c r="E113">
        <v>1859.9999999999995</v>
      </c>
      <c r="F113">
        <v>-150</v>
      </c>
      <c r="G113">
        <v>1021.0987074290704</v>
      </c>
    </row>
    <row r="114" spans="2:7" x14ac:dyDescent="0.25">
      <c r="B114">
        <f t="shared" si="1"/>
        <v>105</v>
      </c>
      <c r="C114">
        <v>0</v>
      </c>
      <c r="D114">
        <v>-2200.0000000000009</v>
      </c>
      <c r="E114">
        <v>1799.9999999999989</v>
      </c>
      <c r="F114">
        <v>-200</v>
      </c>
      <c r="G114">
        <v>1020.7537058440732</v>
      </c>
    </row>
    <row r="115" spans="2:7" x14ac:dyDescent="0.25">
      <c r="B115">
        <f t="shared" si="1"/>
        <v>106</v>
      </c>
      <c r="C115">
        <v>-1260</v>
      </c>
      <c r="D115">
        <v>-2300.0000000000009</v>
      </c>
      <c r="E115">
        <v>1699.9999999999993</v>
      </c>
      <c r="F115">
        <v>-300</v>
      </c>
      <c r="G115">
        <v>1020.8971600407926</v>
      </c>
    </row>
    <row r="116" spans="2:7" x14ac:dyDescent="0.25">
      <c r="B116">
        <f t="shared" si="1"/>
        <v>107</v>
      </c>
      <c r="C116">
        <v>-730.00000000000023</v>
      </c>
      <c r="D116">
        <v>-2120.0000000000009</v>
      </c>
      <c r="E116">
        <v>1879.9999999999991</v>
      </c>
      <c r="F116">
        <v>-100</v>
      </c>
      <c r="G116">
        <v>1020.4107714829759</v>
      </c>
    </row>
    <row r="117" spans="2:7" x14ac:dyDescent="0.25">
      <c r="B117">
        <f t="shared" si="1"/>
        <v>108</v>
      </c>
      <c r="C117">
        <v>-952</v>
      </c>
      <c r="D117">
        <v>-2200.0000000000009</v>
      </c>
      <c r="E117">
        <v>1799.9999999999989</v>
      </c>
      <c r="F117">
        <v>-200</v>
      </c>
      <c r="G117">
        <v>1020.7059296930206</v>
      </c>
    </row>
    <row r="118" spans="2:7" x14ac:dyDescent="0.25">
      <c r="B118">
        <f t="shared" si="1"/>
        <v>109</v>
      </c>
      <c r="C118">
        <v>-260.00000000000006</v>
      </c>
      <c r="D118">
        <v>-2119.9999999999991</v>
      </c>
      <c r="E118">
        <v>1880.0000000000007</v>
      </c>
      <c r="F118">
        <v>-100</v>
      </c>
      <c r="G118">
        <v>1020.4824017454914</v>
      </c>
    </row>
    <row r="119" spans="2:7" x14ac:dyDescent="0.25">
      <c r="B119">
        <f t="shared" si="1"/>
        <v>110</v>
      </c>
      <c r="C119">
        <v>-395.99999999999994</v>
      </c>
      <c r="D119">
        <v>-2039.9999999999991</v>
      </c>
      <c r="E119">
        <v>1960.0000000000009</v>
      </c>
      <c r="F119">
        <v>0</v>
      </c>
      <c r="G119">
        <v>1020.7754991624168</v>
      </c>
    </row>
    <row r="120" spans="2:7" x14ac:dyDescent="0.25">
      <c r="B120">
        <f t="shared" si="1"/>
        <v>111</v>
      </c>
      <c r="C120">
        <v>1128.0000000000005</v>
      </c>
      <c r="D120">
        <v>-1819.9999999999984</v>
      </c>
      <c r="E120">
        <v>2180.0000000000014</v>
      </c>
      <c r="F120">
        <v>200</v>
      </c>
      <c r="G120">
        <v>1021.1658586064541</v>
      </c>
    </row>
    <row r="121" spans="2:7" x14ac:dyDescent="0.25">
      <c r="B121">
        <f t="shared" si="1"/>
        <v>112</v>
      </c>
      <c r="C121">
        <v>2123</v>
      </c>
      <c r="D121">
        <v>-2000</v>
      </c>
      <c r="E121">
        <v>2000</v>
      </c>
      <c r="F121">
        <v>0</v>
      </c>
      <c r="G121">
        <v>1020.7850190878817</v>
      </c>
    </row>
    <row r="122" spans="2:7" x14ac:dyDescent="0.25">
      <c r="B122">
        <f t="shared" si="1"/>
        <v>113</v>
      </c>
      <c r="C122">
        <v>1656.0000000000002</v>
      </c>
      <c r="D122">
        <v>-1939.9999999999995</v>
      </c>
      <c r="E122">
        <v>2060.0000000000005</v>
      </c>
      <c r="F122">
        <v>0</v>
      </c>
      <c r="G122">
        <v>1020.7806042196127</v>
      </c>
    </row>
    <row r="123" spans="2:7" x14ac:dyDescent="0.25">
      <c r="B123">
        <f t="shared" si="1"/>
        <v>114</v>
      </c>
      <c r="C123">
        <v>-2806.0000000000005</v>
      </c>
      <c r="D123">
        <v>-2320.0000000000005</v>
      </c>
      <c r="E123">
        <v>1679.9999999999998</v>
      </c>
      <c r="F123">
        <v>-300</v>
      </c>
      <c r="G123">
        <v>1020.7907313261035</v>
      </c>
    </row>
    <row r="124" spans="2:7" x14ac:dyDescent="0.25">
      <c r="B124">
        <f t="shared" si="1"/>
        <v>115</v>
      </c>
      <c r="C124">
        <v>-2200</v>
      </c>
      <c r="D124">
        <v>-2240</v>
      </c>
      <c r="E124">
        <v>1759.9999999999998</v>
      </c>
      <c r="F124">
        <v>-250</v>
      </c>
      <c r="G124">
        <v>1020.5116018395701</v>
      </c>
    </row>
    <row r="125" spans="2:7" x14ac:dyDescent="0.25">
      <c r="B125">
        <f t="shared" si="1"/>
        <v>116</v>
      </c>
      <c r="C125">
        <v>327.00000000000011</v>
      </c>
      <c r="D125">
        <v>-1980.0000000000005</v>
      </c>
      <c r="E125">
        <v>2019.9999999999995</v>
      </c>
      <c r="F125">
        <v>0</v>
      </c>
      <c r="G125">
        <v>1021.306127005442</v>
      </c>
    </row>
    <row r="126" spans="2:7" x14ac:dyDescent="0.25">
      <c r="B126">
        <f t="shared" si="1"/>
        <v>117</v>
      </c>
      <c r="C126">
        <v>-226.00000000000006</v>
      </c>
      <c r="D126">
        <v>-2080</v>
      </c>
      <c r="E126">
        <v>1920</v>
      </c>
      <c r="F126">
        <v>-100</v>
      </c>
      <c r="G126">
        <v>1021.4039922519605</v>
      </c>
    </row>
    <row r="127" spans="2:7" x14ac:dyDescent="0.25">
      <c r="B127">
        <f t="shared" si="1"/>
        <v>118</v>
      </c>
      <c r="C127">
        <v>-444.00000000000011</v>
      </c>
      <c r="D127">
        <v>-1960.0000000000002</v>
      </c>
      <c r="E127">
        <v>2039.9999999999998</v>
      </c>
      <c r="F127">
        <v>0</v>
      </c>
      <c r="G127">
        <v>1021.0487628880802</v>
      </c>
    </row>
    <row r="128" spans="2:7" x14ac:dyDescent="0.25">
      <c r="B128">
        <f t="shared" si="1"/>
        <v>119</v>
      </c>
      <c r="C128">
        <v>-2392</v>
      </c>
      <c r="D128">
        <v>-2140.0000000000005</v>
      </c>
      <c r="E128">
        <v>1859.9999999999995</v>
      </c>
      <c r="F128">
        <v>-150</v>
      </c>
      <c r="G128">
        <v>1020.925765836362</v>
      </c>
    </row>
    <row r="129" spans="2:7" x14ac:dyDescent="0.25">
      <c r="B129">
        <f t="shared" si="1"/>
        <v>120</v>
      </c>
      <c r="C129">
        <v>321.00000000000011</v>
      </c>
      <c r="D129">
        <v>-2060.0000000000005</v>
      </c>
      <c r="E129">
        <v>1939.9999999999995</v>
      </c>
      <c r="F129">
        <v>0</v>
      </c>
      <c r="G129">
        <v>1021.2411342316889</v>
      </c>
    </row>
    <row r="130" spans="2:7" x14ac:dyDescent="0.25">
      <c r="B130">
        <f t="shared" si="1"/>
        <v>121</v>
      </c>
      <c r="C130">
        <v>108</v>
      </c>
      <c r="D130">
        <v>-2019.9999999999995</v>
      </c>
      <c r="E130">
        <v>1980.0000000000005</v>
      </c>
      <c r="F130">
        <v>0</v>
      </c>
      <c r="G130">
        <v>1020.8024811970748</v>
      </c>
    </row>
    <row r="131" spans="2:7" x14ac:dyDescent="0.25">
      <c r="B131">
        <f t="shared" si="1"/>
        <v>122</v>
      </c>
      <c r="C131">
        <v>-214.00000000000006</v>
      </c>
      <c r="D131">
        <v>-1980.0000000000005</v>
      </c>
      <c r="E131">
        <v>2019.9999999999995</v>
      </c>
      <c r="F131">
        <v>0</v>
      </c>
      <c r="G131">
        <v>1021.1616456595726</v>
      </c>
    </row>
    <row r="132" spans="2:7" x14ac:dyDescent="0.25">
      <c r="B132">
        <f t="shared" si="1"/>
        <v>123</v>
      </c>
      <c r="C132">
        <v>-1552.0000000000002</v>
      </c>
      <c r="D132">
        <v>-2200</v>
      </c>
      <c r="E132">
        <v>1800</v>
      </c>
      <c r="F132">
        <v>-200</v>
      </c>
      <c r="G132">
        <v>1021.2449417962481</v>
      </c>
    </row>
    <row r="133" spans="2:7" x14ac:dyDescent="0.25">
      <c r="B133">
        <f t="shared" si="1"/>
        <v>124</v>
      </c>
      <c r="C133">
        <v>-816</v>
      </c>
      <c r="D133">
        <v>-2099.9999999999995</v>
      </c>
      <c r="E133">
        <v>1900.0000000000005</v>
      </c>
      <c r="F133">
        <v>-100</v>
      </c>
      <c r="G133">
        <v>1021.0172044022449</v>
      </c>
    </row>
    <row r="134" spans="2:7" x14ac:dyDescent="0.25">
      <c r="B134">
        <f t="shared" si="1"/>
        <v>125</v>
      </c>
      <c r="C134">
        <v>212</v>
      </c>
      <c r="D134">
        <v>-2080</v>
      </c>
      <c r="E134">
        <v>1920</v>
      </c>
      <c r="F134">
        <v>0</v>
      </c>
      <c r="G134">
        <v>1021.0362689255635</v>
      </c>
    </row>
  </sheetData>
  <mergeCells count="1">
    <mergeCell ref="D8:G8"/>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35CC43-FF93-4D83-91F2-B2349044E4E5}">
  <dimension ref="B1:T134"/>
  <sheetViews>
    <sheetView workbookViewId="0">
      <selection activeCell="I5" sqref="I5"/>
    </sheetView>
  </sheetViews>
  <sheetFormatPr defaultRowHeight="13.2" x14ac:dyDescent="0.25"/>
  <cols>
    <col min="2" max="2" width="10.44140625" customWidth="1"/>
    <col min="3" max="3" width="16.44140625" customWidth="1"/>
  </cols>
  <sheetData>
    <row r="1" spans="2:20" ht="15.6" x14ac:dyDescent="0.3">
      <c r="B1" s="63" t="s">
        <v>122</v>
      </c>
    </row>
    <row r="2" spans="2:20" ht="15.6" x14ac:dyDescent="0.3">
      <c r="B2" s="63"/>
    </row>
    <row r="3" spans="2:20" ht="14.4" x14ac:dyDescent="0.3">
      <c r="B3" s="64" t="s">
        <v>104</v>
      </c>
    </row>
    <row r="4" spans="2:20" ht="14.4" x14ac:dyDescent="0.3">
      <c r="B4" s="64" t="s">
        <v>105</v>
      </c>
    </row>
    <row r="5" spans="2:20" ht="14.4" x14ac:dyDescent="0.3">
      <c r="B5" s="64" t="s">
        <v>106</v>
      </c>
    </row>
    <row r="6" spans="2:20" ht="14.4" x14ac:dyDescent="0.3">
      <c r="B6" s="64" t="s">
        <v>107</v>
      </c>
    </row>
    <row r="8" spans="2:20" ht="14.4" x14ac:dyDescent="0.3">
      <c r="C8" t="s">
        <v>108</v>
      </c>
      <c r="D8" s="260" t="s">
        <v>109</v>
      </c>
      <c r="E8" s="260"/>
      <c r="F8" s="260"/>
      <c r="G8" s="260"/>
      <c r="H8" s="77"/>
      <c r="I8" s="77"/>
      <c r="J8" s="64"/>
    </row>
    <row r="9" spans="2:20" ht="27" x14ac:dyDescent="0.3">
      <c r="B9" t="s">
        <v>110</v>
      </c>
      <c r="C9" s="33" t="s">
        <v>111</v>
      </c>
      <c r="D9" s="65" t="s">
        <v>112</v>
      </c>
      <c r="E9" s="65" t="s">
        <v>113</v>
      </c>
      <c r="F9" s="65" t="s">
        <v>114</v>
      </c>
      <c r="G9" s="66" t="s">
        <v>115</v>
      </c>
      <c r="H9" s="33"/>
      <c r="I9" s="33"/>
      <c r="J9" s="64" t="s">
        <v>123</v>
      </c>
      <c r="T9" s="67" t="s">
        <v>117</v>
      </c>
    </row>
    <row r="10" spans="2:20" ht="14.4" x14ac:dyDescent="0.3">
      <c r="B10">
        <v>1</v>
      </c>
      <c r="C10">
        <v>0</v>
      </c>
      <c r="D10">
        <v>-1920</v>
      </c>
      <c r="E10">
        <v>1920</v>
      </c>
      <c r="F10">
        <v>0</v>
      </c>
      <c r="G10">
        <v>979.59183673469386</v>
      </c>
      <c r="J10" s="68"/>
      <c r="K10" s="69"/>
      <c r="L10" s="69"/>
      <c r="M10" s="69"/>
      <c r="N10" s="69"/>
      <c r="O10" s="69"/>
      <c r="P10" s="69"/>
      <c r="Q10" s="69"/>
      <c r="R10" s="70"/>
      <c r="T10" s="67" t="s">
        <v>118</v>
      </c>
    </row>
    <row r="11" spans="2:20" ht="14.4" x14ac:dyDescent="0.3">
      <c r="B11">
        <f t="shared" ref="B11:B74" si="0">1+B10</f>
        <v>2</v>
      </c>
      <c r="C11">
        <v>565.00000000000023</v>
      </c>
      <c r="D11">
        <v>-1819.9999999999995</v>
      </c>
      <c r="E11">
        <v>2180.0000000000005</v>
      </c>
      <c r="F11">
        <v>200</v>
      </c>
      <c r="G11">
        <v>1020.9168577013768</v>
      </c>
      <c r="J11" s="71"/>
      <c r="K11" s="72"/>
      <c r="L11" s="72"/>
      <c r="M11" s="72"/>
      <c r="N11" s="72"/>
      <c r="O11" s="72"/>
      <c r="P11" s="72"/>
      <c r="Q11" s="72"/>
      <c r="R11" s="73"/>
      <c r="T11" s="67" t="s">
        <v>119</v>
      </c>
    </row>
    <row r="12" spans="2:20" ht="14.4" x14ac:dyDescent="0.3">
      <c r="B12">
        <f t="shared" si="0"/>
        <v>3</v>
      </c>
      <c r="C12">
        <v>-2510</v>
      </c>
      <c r="D12">
        <v>-2460</v>
      </c>
      <c r="E12">
        <v>1540</v>
      </c>
      <c r="F12">
        <v>-500</v>
      </c>
      <c r="G12">
        <v>1020.7634400863582</v>
      </c>
      <c r="J12" s="71"/>
      <c r="K12" s="72"/>
      <c r="L12" s="72"/>
      <c r="M12" s="72"/>
      <c r="N12" s="72"/>
      <c r="O12" s="72"/>
      <c r="P12" s="72"/>
      <c r="Q12" s="72"/>
      <c r="R12" s="73"/>
      <c r="T12" s="67" t="s">
        <v>120</v>
      </c>
    </row>
    <row r="13" spans="2:20" x14ac:dyDescent="0.25">
      <c r="B13">
        <f t="shared" si="0"/>
        <v>4</v>
      </c>
      <c r="C13">
        <v>247.99999999999994</v>
      </c>
      <c r="D13">
        <v>-2019.9999999999995</v>
      </c>
      <c r="E13">
        <v>1980.0000000000005</v>
      </c>
      <c r="F13">
        <v>-100</v>
      </c>
      <c r="G13">
        <v>1020.5338937533345</v>
      </c>
      <c r="J13" s="71"/>
      <c r="K13" s="72"/>
      <c r="L13" s="72"/>
      <c r="M13" s="72"/>
      <c r="N13" s="72"/>
      <c r="O13" s="72"/>
      <c r="P13" s="72"/>
      <c r="Q13" s="72"/>
      <c r="R13" s="73"/>
    </row>
    <row r="14" spans="2:20" x14ac:dyDescent="0.25">
      <c r="B14">
        <f t="shared" si="0"/>
        <v>5</v>
      </c>
      <c r="C14">
        <v>665.00000000000011</v>
      </c>
      <c r="D14">
        <v>-1900.0000000000005</v>
      </c>
      <c r="E14">
        <v>2099.9999999999995</v>
      </c>
      <c r="F14">
        <v>100</v>
      </c>
      <c r="G14">
        <v>1021.1834466253551</v>
      </c>
      <c r="J14" s="71"/>
      <c r="K14" s="72"/>
      <c r="L14" s="72"/>
      <c r="M14" s="72"/>
      <c r="N14" s="72"/>
      <c r="O14" s="72"/>
      <c r="P14" s="72"/>
      <c r="Q14" s="72"/>
      <c r="R14" s="73"/>
    </row>
    <row r="15" spans="2:20" x14ac:dyDescent="0.25">
      <c r="B15">
        <f t="shared" si="0"/>
        <v>6</v>
      </c>
      <c r="C15">
        <v>2223.0000000000009</v>
      </c>
      <c r="D15">
        <v>-1960.0000000000009</v>
      </c>
      <c r="E15">
        <v>2039.9999999999991</v>
      </c>
      <c r="F15">
        <v>50</v>
      </c>
      <c r="G15">
        <v>1020.4129579229776</v>
      </c>
      <c r="J15" s="71"/>
      <c r="K15" s="72"/>
      <c r="L15" s="72"/>
      <c r="M15" s="72"/>
      <c r="N15" s="72"/>
      <c r="O15" s="72"/>
      <c r="P15" s="72"/>
      <c r="Q15" s="72"/>
      <c r="R15" s="73"/>
    </row>
    <row r="16" spans="2:20" x14ac:dyDescent="0.25">
      <c r="B16">
        <f t="shared" si="0"/>
        <v>7</v>
      </c>
      <c r="C16">
        <v>0</v>
      </c>
      <c r="D16">
        <v>-2080</v>
      </c>
      <c r="E16">
        <v>1920</v>
      </c>
      <c r="F16">
        <v>-80</v>
      </c>
      <c r="G16">
        <v>1020.9843826690333</v>
      </c>
      <c r="J16" s="71"/>
      <c r="K16" s="72"/>
      <c r="L16" s="72"/>
      <c r="M16" s="72"/>
      <c r="N16" s="72"/>
      <c r="O16" s="72"/>
      <c r="P16" s="72"/>
      <c r="Q16" s="72"/>
      <c r="R16" s="73"/>
    </row>
    <row r="17" spans="2:18" x14ac:dyDescent="0.25">
      <c r="B17">
        <f t="shared" si="0"/>
        <v>8</v>
      </c>
      <c r="C17">
        <v>-1786</v>
      </c>
      <c r="D17">
        <v>-2120.0000000000005</v>
      </c>
      <c r="E17">
        <v>1879.9999999999998</v>
      </c>
      <c r="F17">
        <v>200</v>
      </c>
      <c r="G17">
        <v>1020.6258976235757</v>
      </c>
      <c r="J17" s="71"/>
      <c r="K17" s="72"/>
      <c r="L17" s="72"/>
      <c r="M17" s="72"/>
      <c r="N17" s="72"/>
      <c r="O17" s="72"/>
      <c r="P17" s="72"/>
      <c r="Q17" s="72"/>
      <c r="R17" s="73"/>
    </row>
    <row r="18" spans="2:18" x14ac:dyDescent="0.25">
      <c r="B18">
        <f t="shared" si="0"/>
        <v>9</v>
      </c>
      <c r="C18">
        <v>1818.0000000000002</v>
      </c>
      <c r="D18">
        <v>-1859.9999999999995</v>
      </c>
      <c r="E18">
        <v>2020.0000000000002</v>
      </c>
      <c r="F18">
        <v>0</v>
      </c>
      <c r="G18">
        <v>989.8837084263414</v>
      </c>
      <c r="J18" s="71"/>
      <c r="K18" s="72"/>
      <c r="L18" s="72"/>
      <c r="M18" s="72"/>
      <c r="N18" s="72"/>
      <c r="O18" s="72"/>
      <c r="P18" s="72"/>
      <c r="Q18" s="72"/>
      <c r="R18" s="73"/>
    </row>
    <row r="19" spans="2:18" x14ac:dyDescent="0.25">
      <c r="B19">
        <f t="shared" si="0"/>
        <v>10</v>
      </c>
      <c r="C19">
        <v>198.00000000000006</v>
      </c>
      <c r="D19">
        <v>-1960.0000000000002</v>
      </c>
      <c r="E19">
        <v>2039.9999999999998</v>
      </c>
      <c r="F19">
        <v>0</v>
      </c>
      <c r="G19">
        <v>1020.4490929878652</v>
      </c>
      <c r="J19" s="71"/>
      <c r="K19" s="72"/>
      <c r="L19" s="72"/>
      <c r="M19" s="72"/>
      <c r="N19" s="72"/>
      <c r="O19" s="72"/>
      <c r="P19" s="72"/>
      <c r="Q19" s="72"/>
      <c r="R19" s="73"/>
    </row>
    <row r="20" spans="2:18" x14ac:dyDescent="0.25">
      <c r="B20">
        <f t="shared" si="0"/>
        <v>11</v>
      </c>
      <c r="C20">
        <v>490.00000000000006</v>
      </c>
      <c r="D20">
        <v>-1979.9999999999998</v>
      </c>
      <c r="E20">
        <v>2020.0000000000002</v>
      </c>
      <c r="F20">
        <v>0</v>
      </c>
      <c r="G20">
        <v>1020.4195274262823</v>
      </c>
      <c r="J20" s="71"/>
      <c r="K20" s="72"/>
      <c r="L20" s="72"/>
      <c r="M20" s="72"/>
      <c r="N20" s="72"/>
      <c r="O20" s="72"/>
      <c r="P20" s="72"/>
      <c r="Q20" s="72"/>
      <c r="R20" s="73"/>
    </row>
    <row r="21" spans="2:18" x14ac:dyDescent="0.25">
      <c r="B21">
        <f t="shared" si="0"/>
        <v>12</v>
      </c>
      <c r="C21">
        <v>93.000000000000014</v>
      </c>
      <c r="D21">
        <v>-1900.0000000000005</v>
      </c>
      <c r="E21">
        <v>2099.9999999999995</v>
      </c>
      <c r="F21">
        <v>100</v>
      </c>
      <c r="G21">
        <v>1020.5200807965376</v>
      </c>
      <c r="J21" s="71"/>
      <c r="K21" s="72"/>
      <c r="L21" s="72"/>
      <c r="M21" s="72"/>
      <c r="N21" s="72"/>
      <c r="O21" s="72"/>
      <c r="P21" s="72"/>
      <c r="Q21" s="72"/>
      <c r="R21" s="73"/>
    </row>
    <row r="22" spans="2:18" x14ac:dyDescent="0.25">
      <c r="B22">
        <f t="shared" si="0"/>
        <v>13</v>
      </c>
      <c r="C22">
        <v>206.00000000000006</v>
      </c>
      <c r="D22">
        <v>-1800</v>
      </c>
      <c r="E22">
        <v>1800</v>
      </c>
      <c r="F22">
        <v>-200</v>
      </c>
      <c r="G22">
        <v>918.61676292331163</v>
      </c>
      <c r="J22" s="71"/>
      <c r="K22" s="72"/>
      <c r="L22" s="72"/>
      <c r="M22" s="72"/>
      <c r="N22" s="72"/>
      <c r="O22" s="72"/>
      <c r="P22" s="72"/>
      <c r="Q22" s="72"/>
      <c r="R22" s="73"/>
    </row>
    <row r="23" spans="2:18" x14ac:dyDescent="0.25">
      <c r="B23">
        <f t="shared" si="0"/>
        <v>14</v>
      </c>
      <c r="C23">
        <v>-306</v>
      </c>
      <c r="D23">
        <v>-1979.9999999999998</v>
      </c>
      <c r="E23">
        <v>2020.0000000000002</v>
      </c>
      <c r="F23">
        <v>0</v>
      </c>
      <c r="G23">
        <v>1021.2161589444412</v>
      </c>
      <c r="J23" s="71"/>
      <c r="K23" s="72"/>
      <c r="L23" s="72"/>
      <c r="M23" s="72"/>
      <c r="N23" s="72"/>
      <c r="O23" s="72"/>
      <c r="P23" s="72"/>
      <c r="Q23" s="72"/>
      <c r="R23" s="73"/>
    </row>
    <row r="24" spans="2:18" x14ac:dyDescent="0.25">
      <c r="B24">
        <f t="shared" si="0"/>
        <v>15</v>
      </c>
      <c r="C24">
        <v>208</v>
      </c>
      <c r="D24">
        <v>-2039.9999999999998</v>
      </c>
      <c r="E24">
        <v>1960.0000000000002</v>
      </c>
      <c r="F24">
        <v>0</v>
      </c>
      <c r="G24">
        <v>1020.5229202877067</v>
      </c>
      <c r="J24" s="74"/>
      <c r="K24" s="75"/>
      <c r="L24" s="75"/>
      <c r="M24" s="75"/>
      <c r="N24" s="75"/>
      <c r="O24" s="75"/>
      <c r="P24" s="75"/>
      <c r="Q24" s="75"/>
      <c r="R24" s="76"/>
    </row>
    <row r="25" spans="2:18" x14ac:dyDescent="0.25">
      <c r="B25">
        <f t="shared" si="0"/>
        <v>16</v>
      </c>
      <c r="C25">
        <v>-654.00000000000023</v>
      </c>
      <c r="D25">
        <v>-2100.0000000000009</v>
      </c>
      <c r="E25">
        <v>1899.9999999999993</v>
      </c>
      <c r="F25">
        <v>-100</v>
      </c>
      <c r="G25">
        <v>1020.8178296361283</v>
      </c>
    </row>
    <row r="26" spans="2:18" x14ac:dyDescent="0.25">
      <c r="B26">
        <f t="shared" si="0"/>
        <v>17</v>
      </c>
      <c r="C26">
        <v>-208</v>
      </c>
      <c r="D26">
        <v>-1899.9999999999993</v>
      </c>
      <c r="E26">
        <v>2100.0000000000009</v>
      </c>
      <c r="F26">
        <v>100</v>
      </c>
      <c r="G26">
        <v>1020.8949131769941</v>
      </c>
    </row>
    <row r="27" spans="2:18" x14ac:dyDescent="0.25">
      <c r="B27">
        <f t="shared" si="0"/>
        <v>18</v>
      </c>
      <c r="C27">
        <v>-1309</v>
      </c>
      <c r="D27">
        <v>-2379.9999999999995</v>
      </c>
      <c r="E27">
        <v>1620.0000000000002</v>
      </c>
      <c r="F27">
        <v>-400</v>
      </c>
      <c r="G27">
        <v>1021.2775519394805</v>
      </c>
    </row>
    <row r="28" spans="2:18" ht="14.4" x14ac:dyDescent="0.3">
      <c r="B28">
        <f t="shared" si="0"/>
        <v>19</v>
      </c>
      <c r="C28">
        <v>114.00000000000001</v>
      </c>
      <c r="D28">
        <v>-1719.9999999999995</v>
      </c>
      <c r="E28">
        <v>2280.0000000000005</v>
      </c>
      <c r="F28">
        <v>280</v>
      </c>
      <c r="G28">
        <v>1020.9725020249832</v>
      </c>
      <c r="J28" s="64" t="s">
        <v>124</v>
      </c>
    </row>
    <row r="29" spans="2:18" x14ac:dyDescent="0.25">
      <c r="B29">
        <f t="shared" si="0"/>
        <v>20</v>
      </c>
      <c r="C29">
        <v>2385</v>
      </c>
      <c r="D29">
        <v>-1699.9999999999993</v>
      </c>
      <c r="E29">
        <v>2300.0000000000009</v>
      </c>
      <c r="F29">
        <v>300</v>
      </c>
      <c r="G29">
        <v>1020.7507106414066</v>
      </c>
    </row>
    <row r="30" spans="2:18" x14ac:dyDescent="0.25">
      <c r="B30">
        <f t="shared" si="0"/>
        <v>21</v>
      </c>
      <c r="C30">
        <v>-1230</v>
      </c>
      <c r="D30">
        <v>-2159.9999999999995</v>
      </c>
      <c r="E30">
        <v>1840.0000000000005</v>
      </c>
      <c r="F30">
        <v>-160</v>
      </c>
      <c r="G30">
        <v>1020.4675936009908</v>
      </c>
    </row>
    <row r="31" spans="2:18" x14ac:dyDescent="0.25">
      <c r="B31">
        <f t="shared" si="0"/>
        <v>22</v>
      </c>
      <c r="C31">
        <v>-1764.0000000000005</v>
      </c>
      <c r="D31">
        <v>-2520.0000000000005</v>
      </c>
      <c r="E31">
        <v>1479.9999999999995</v>
      </c>
      <c r="F31">
        <v>-500</v>
      </c>
      <c r="G31">
        <v>1020.6271740726509</v>
      </c>
    </row>
    <row r="32" spans="2:18" x14ac:dyDescent="0.25">
      <c r="B32">
        <f t="shared" si="0"/>
        <v>23</v>
      </c>
      <c r="C32">
        <v>-552.00000000000011</v>
      </c>
      <c r="D32">
        <v>-2760.0000000000009</v>
      </c>
      <c r="E32">
        <v>1239.9999999999993</v>
      </c>
      <c r="F32">
        <v>-800</v>
      </c>
      <c r="G32">
        <v>1021.1358840093493</v>
      </c>
    </row>
    <row r="33" spans="2:7" x14ac:dyDescent="0.25">
      <c r="B33">
        <f t="shared" si="0"/>
        <v>24</v>
      </c>
      <c r="C33">
        <v>-492</v>
      </c>
      <c r="D33">
        <v>-2300.0000000000009</v>
      </c>
      <c r="E33">
        <v>2300.0000000000009</v>
      </c>
      <c r="F33">
        <v>300</v>
      </c>
      <c r="G33">
        <v>1173.6761215541012</v>
      </c>
    </row>
    <row r="34" spans="2:7" x14ac:dyDescent="0.25">
      <c r="B34">
        <f t="shared" si="0"/>
        <v>25</v>
      </c>
      <c r="C34">
        <v>-508</v>
      </c>
      <c r="D34">
        <v>-2080</v>
      </c>
      <c r="E34">
        <v>1920</v>
      </c>
      <c r="F34">
        <v>0</v>
      </c>
      <c r="G34">
        <v>1020.411129535093</v>
      </c>
    </row>
    <row r="35" spans="2:7" x14ac:dyDescent="0.25">
      <c r="B35">
        <f t="shared" si="0"/>
        <v>26</v>
      </c>
      <c r="C35">
        <v>-959.99999999999977</v>
      </c>
      <c r="D35">
        <v>-1859.9999999999995</v>
      </c>
      <c r="E35">
        <v>1859.9999999999995</v>
      </c>
      <c r="F35">
        <v>-150</v>
      </c>
      <c r="G35">
        <v>949.70857012484828</v>
      </c>
    </row>
    <row r="36" spans="2:7" x14ac:dyDescent="0.25">
      <c r="B36">
        <f t="shared" si="0"/>
        <v>27</v>
      </c>
      <c r="C36">
        <v>-354.00000000000006</v>
      </c>
      <c r="D36">
        <v>-1960.0000000000009</v>
      </c>
      <c r="E36">
        <v>2039.9999999999991</v>
      </c>
      <c r="F36">
        <v>0</v>
      </c>
      <c r="G36">
        <v>1021.3236851990217</v>
      </c>
    </row>
    <row r="37" spans="2:7" x14ac:dyDescent="0.25">
      <c r="B37">
        <f t="shared" si="0"/>
        <v>28</v>
      </c>
      <c r="C37">
        <v>-508</v>
      </c>
      <c r="D37">
        <v>-2179.9999999999995</v>
      </c>
      <c r="E37">
        <v>1820.0000000000002</v>
      </c>
      <c r="F37">
        <v>-180</v>
      </c>
      <c r="G37">
        <v>1020.613173922605</v>
      </c>
    </row>
    <row r="38" spans="2:7" x14ac:dyDescent="0.25">
      <c r="B38">
        <f t="shared" si="0"/>
        <v>29</v>
      </c>
      <c r="C38">
        <v>-1206.0000000000002</v>
      </c>
      <c r="D38">
        <v>-2140.0000000000005</v>
      </c>
      <c r="E38">
        <v>1859.9999999999995</v>
      </c>
      <c r="F38">
        <v>-140</v>
      </c>
      <c r="G38">
        <v>1020.6562102902913</v>
      </c>
    </row>
    <row r="39" spans="2:7" ht="15.6" x14ac:dyDescent="0.3">
      <c r="B39">
        <f t="shared" si="0"/>
        <v>30</v>
      </c>
      <c r="C39" s="78">
        <v>-137.00000000000006</v>
      </c>
      <c r="D39">
        <v>-2060.0000000000005</v>
      </c>
      <c r="E39">
        <v>1939.9999999999995</v>
      </c>
      <c r="F39">
        <v>0</v>
      </c>
      <c r="G39">
        <v>1020.5641756583315</v>
      </c>
    </row>
    <row r="40" spans="2:7" x14ac:dyDescent="0.25">
      <c r="B40">
        <f t="shared" si="0"/>
        <v>31</v>
      </c>
      <c r="C40">
        <v>417</v>
      </c>
      <c r="D40">
        <v>-2039.9999999999991</v>
      </c>
      <c r="E40">
        <v>1960.0000000000009</v>
      </c>
      <c r="F40">
        <v>0</v>
      </c>
      <c r="G40">
        <v>1020.6808718177956</v>
      </c>
    </row>
    <row r="41" spans="2:7" x14ac:dyDescent="0.25">
      <c r="B41">
        <f t="shared" si="0"/>
        <v>32</v>
      </c>
      <c r="C41">
        <v>0</v>
      </c>
      <c r="D41">
        <v>-2140.0000000000005</v>
      </c>
      <c r="E41">
        <v>1859.9999999999995</v>
      </c>
      <c r="F41">
        <v>-140</v>
      </c>
      <c r="G41">
        <v>1020.6342124714536</v>
      </c>
    </row>
    <row r="42" spans="2:7" x14ac:dyDescent="0.25">
      <c r="B42">
        <f t="shared" si="0"/>
        <v>33</v>
      </c>
      <c r="C42">
        <v>296</v>
      </c>
      <c r="D42">
        <v>-2039.9999999999991</v>
      </c>
      <c r="E42">
        <v>1960.0000000000009</v>
      </c>
      <c r="F42">
        <v>0</v>
      </c>
      <c r="G42">
        <v>1020.5609821040977</v>
      </c>
    </row>
    <row r="43" spans="2:7" x14ac:dyDescent="0.25">
      <c r="B43">
        <f t="shared" si="0"/>
        <v>34</v>
      </c>
      <c r="C43">
        <v>-719.99999999999989</v>
      </c>
      <c r="D43">
        <v>-1920</v>
      </c>
      <c r="E43">
        <v>2080</v>
      </c>
      <c r="F43">
        <v>0</v>
      </c>
      <c r="G43">
        <v>1020.7977988630898</v>
      </c>
    </row>
    <row r="44" spans="2:7" x14ac:dyDescent="0.25">
      <c r="B44">
        <f t="shared" si="0"/>
        <v>35</v>
      </c>
      <c r="C44">
        <v>-304</v>
      </c>
      <c r="D44">
        <v>-2359.9999999999995</v>
      </c>
      <c r="E44">
        <v>1640.0000000000005</v>
      </c>
      <c r="F44">
        <v>-350</v>
      </c>
      <c r="G44">
        <v>1021.3847837244916</v>
      </c>
    </row>
    <row r="45" spans="2:7" x14ac:dyDescent="0.25">
      <c r="B45">
        <f t="shared" si="0"/>
        <v>36</v>
      </c>
      <c r="C45">
        <v>152</v>
      </c>
      <c r="D45">
        <v>-2000</v>
      </c>
      <c r="E45">
        <v>2000</v>
      </c>
      <c r="F45">
        <v>0</v>
      </c>
      <c r="G45">
        <v>1020.4997132277273</v>
      </c>
    </row>
    <row r="46" spans="2:7" x14ac:dyDescent="0.25">
      <c r="B46">
        <f t="shared" si="0"/>
        <v>37</v>
      </c>
      <c r="C46">
        <v>-959.00000000000034</v>
      </c>
      <c r="D46">
        <v>-1700.0000000000011</v>
      </c>
      <c r="E46">
        <v>1700.0000000000011</v>
      </c>
      <c r="F46">
        <v>-300</v>
      </c>
      <c r="G46">
        <v>868.12783918537957</v>
      </c>
    </row>
    <row r="47" spans="2:7" x14ac:dyDescent="0.25">
      <c r="B47">
        <f t="shared" si="0"/>
        <v>38</v>
      </c>
      <c r="C47">
        <v>423.00000000000023</v>
      </c>
      <c r="D47">
        <v>-1920</v>
      </c>
      <c r="E47">
        <v>2080</v>
      </c>
      <c r="F47">
        <v>0</v>
      </c>
      <c r="G47">
        <v>1020.49691229989</v>
      </c>
    </row>
    <row r="48" spans="2:7" x14ac:dyDescent="0.25">
      <c r="B48">
        <f t="shared" si="0"/>
        <v>39</v>
      </c>
      <c r="C48">
        <v>2150</v>
      </c>
      <c r="D48">
        <v>-2039.9999999999991</v>
      </c>
      <c r="E48">
        <v>2039.9999999999991</v>
      </c>
      <c r="F48">
        <v>0</v>
      </c>
      <c r="G48">
        <v>1041.1143928976035</v>
      </c>
    </row>
    <row r="49" spans="2:7" x14ac:dyDescent="0.25">
      <c r="B49">
        <f t="shared" si="0"/>
        <v>40</v>
      </c>
      <c r="C49">
        <v>552.00000000000011</v>
      </c>
      <c r="D49">
        <v>-1900.0000000000005</v>
      </c>
      <c r="E49">
        <v>2099.9999999999995</v>
      </c>
      <c r="F49">
        <v>100</v>
      </c>
      <c r="G49">
        <v>1021.1085936916098</v>
      </c>
    </row>
    <row r="50" spans="2:7" x14ac:dyDescent="0.25">
      <c r="B50">
        <f t="shared" si="0"/>
        <v>41</v>
      </c>
      <c r="C50">
        <v>260.00000000000006</v>
      </c>
      <c r="D50">
        <v>-1859.9999999999995</v>
      </c>
      <c r="E50">
        <v>1859.9999999999995</v>
      </c>
      <c r="F50">
        <v>-150</v>
      </c>
      <c r="G50">
        <v>949.09197087758423</v>
      </c>
    </row>
    <row r="51" spans="2:7" x14ac:dyDescent="0.25">
      <c r="B51">
        <f t="shared" si="0"/>
        <v>42</v>
      </c>
      <c r="C51">
        <v>-130.00000000000003</v>
      </c>
      <c r="D51">
        <v>-2000</v>
      </c>
      <c r="E51">
        <v>2000</v>
      </c>
      <c r="F51">
        <v>0</v>
      </c>
      <c r="G51">
        <v>1020.9639486503717</v>
      </c>
    </row>
    <row r="52" spans="2:7" x14ac:dyDescent="0.25">
      <c r="B52">
        <f t="shared" si="0"/>
        <v>43</v>
      </c>
      <c r="C52">
        <v>-381</v>
      </c>
      <c r="D52">
        <v>-1939.9999999999995</v>
      </c>
      <c r="E52">
        <v>2060.0000000000005</v>
      </c>
      <c r="F52">
        <v>0</v>
      </c>
      <c r="G52">
        <v>1020.5869149368058</v>
      </c>
    </row>
    <row r="53" spans="2:7" x14ac:dyDescent="0.25">
      <c r="B53">
        <f t="shared" si="0"/>
        <v>44</v>
      </c>
      <c r="C53">
        <v>-544</v>
      </c>
      <c r="D53">
        <v>-1820.0000000000002</v>
      </c>
      <c r="E53">
        <v>2179.9999999999995</v>
      </c>
      <c r="F53">
        <v>180</v>
      </c>
      <c r="G53">
        <v>1021.0239421653135</v>
      </c>
    </row>
    <row r="54" spans="2:7" x14ac:dyDescent="0.25">
      <c r="B54">
        <f t="shared" si="0"/>
        <v>45</v>
      </c>
      <c r="C54">
        <v>-1651.9999999999995</v>
      </c>
      <c r="D54">
        <v>-2359.9999999999995</v>
      </c>
      <c r="E54">
        <v>1640.0000000000005</v>
      </c>
      <c r="F54">
        <v>-400</v>
      </c>
      <c r="G54">
        <v>1020.7916333524048</v>
      </c>
    </row>
    <row r="55" spans="2:7" x14ac:dyDescent="0.25">
      <c r="B55">
        <f t="shared" si="0"/>
        <v>46</v>
      </c>
      <c r="C55">
        <v>-443.99999999999994</v>
      </c>
      <c r="D55">
        <v>-2060.0000000000005</v>
      </c>
      <c r="E55">
        <v>1939.9999999999995</v>
      </c>
      <c r="F55">
        <v>0</v>
      </c>
      <c r="G55">
        <v>1020.9656129442275</v>
      </c>
    </row>
    <row r="56" spans="2:7" x14ac:dyDescent="0.25">
      <c r="B56">
        <f t="shared" si="0"/>
        <v>47</v>
      </c>
      <c r="C56">
        <v>-434.99999999999994</v>
      </c>
      <c r="D56">
        <v>-1939.9999999999995</v>
      </c>
      <c r="E56">
        <v>2060.0000000000005</v>
      </c>
      <c r="F56">
        <v>0</v>
      </c>
      <c r="G56">
        <v>1020.6734070103207</v>
      </c>
    </row>
    <row r="57" spans="2:7" x14ac:dyDescent="0.25">
      <c r="B57">
        <f t="shared" si="0"/>
        <v>48</v>
      </c>
      <c r="C57">
        <v>576</v>
      </c>
      <c r="D57">
        <v>-1980.0000000000005</v>
      </c>
      <c r="E57">
        <v>2019.9999999999995</v>
      </c>
      <c r="F57">
        <v>0</v>
      </c>
      <c r="G57">
        <v>1020.4261127951414</v>
      </c>
    </row>
    <row r="58" spans="2:7" x14ac:dyDescent="0.25">
      <c r="B58">
        <f t="shared" si="0"/>
        <v>49</v>
      </c>
      <c r="C58">
        <v>-735.00000000000011</v>
      </c>
      <c r="D58">
        <v>-2060.0000000000005</v>
      </c>
      <c r="E58">
        <v>1939.9999999999995</v>
      </c>
      <c r="F58">
        <v>0</v>
      </c>
      <c r="G58">
        <v>1021.3511855957981</v>
      </c>
    </row>
    <row r="59" spans="2:7" x14ac:dyDescent="0.25">
      <c r="B59">
        <f t="shared" si="0"/>
        <v>50</v>
      </c>
      <c r="C59">
        <v>-289.99999999999994</v>
      </c>
      <c r="D59">
        <v>-1959.9999999999991</v>
      </c>
      <c r="E59">
        <v>2040.0000000000009</v>
      </c>
      <c r="F59">
        <v>0</v>
      </c>
      <c r="G59">
        <v>1020.7540845823604</v>
      </c>
    </row>
    <row r="60" spans="2:7" x14ac:dyDescent="0.25">
      <c r="B60">
        <f t="shared" si="0"/>
        <v>51</v>
      </c>
      <c r="C60">
        <v>-572.00000000000011</v>
      </c>
      <c r="D60">
        <v>-1960.0000000000009</v>
      </c>
      <c r="E60">
        <v>2039.9999999999991</v>
      </c>
      <c r="F60">
        <v>0</v>
      </c>
      <c r="G60">
        <v>1021.0696745849268</v>
      </c>
    </row>
    <row r="61" spans="2:7" x14ac:dyDescent="0.25">
      <c r="B61">
        <f t="shared" si="0"/>
        <v>52</v>
      </c>
      <c r="C61">
        <v>-147.00000000000003</v>
      </c>
      <c r="D61">
        <v>-2080</v>
      </c>
      <c r="E61">
        <v>1920</v>
      </c>
      <c r="F61">
        <v>0</v>
      </c>
      <c r="G61">
        <v>1020.863467507317</v>
      </c>
    </row>
    <row r="62" spans="2:7" x14ac:dyDescent="0.25">
      <c r="B62">
        <f t="shared" si="0"/>
        <v>53</v>
      </c>
      <c r="C62">
        <v>755.00000000000011</v>
      </c>
      <c r="D62">
        <v>-2080</v>
      </c>
      <c r="E62">
        <v>1920</v>
      </c>
      <c r="F62">
        <v>0</v>
      </c>
      <c r="G62">
        <v>1020.5801996570708</v>
      </c>
    </row>
    <row r="63" spans="2:7" x14ac:dyDescent="0.25">
      <c r="B63">
        <f t="shared" si="0"/>
        <v>54</v>
      </c>
      <c r="C63">
        <v>450.00000000000017</v>
      </c>
      <c r="D63">
        <v>-1980.0000000000005</v>
      </c>
      <c r="E63">
        <v>2019.9999999999995</v>
      </c>
      <c r="F63">
        <v>0</v>
      </c>
      <c r="G63">
        <v>1021.1605564675004</v>
      </c>
    </row>
    <row r="64" spans="2:7" x14ac:dyDescent="0.25">
      <c r="B64">
        <f t="shared" si="0"/>
        <v>55</v>
      </c>
      <c r="C64">
        <v>-155.00000000000003</v>
      </c>
      <c r="D64">
        <v>-2099.9999999999995</v>
      </c>
      <c r="E64">
        <v>1900.0000000000005</v>
      </c>
      <c r="F64">
        <v>-100</v>
      </c>
      <c r="G64">
        <v>1020.6696133309362</v>
      </c>
    </row>
    <row r="65" spans="2:7" x14ac:dyDescent="0.25">
      <c r="B65">
        <f t="shared" si="0"/>
        <v>56</v>
      </c>
      <c r="C65">
        <v>-2142</v>
      </c>
      <c r="D65">
        <v>-2160</v>
      </c>
      <c r="E65">
        <v>1839.9999999999998</v>
      </c>
      <c r="F65">
        <v>-150</v>
      </c>
      <c r="G65">
        <v>1020.5645845076443</v>
      </c>
    </row>
    <row r="66" spans="2:7" x14ac:dyDescent="0.25">
      <c r="B66">
        <f t="shared" si="0"/>
        <v>57</v>
      </c>
      <c r="C66">
        <v>-1837.0000000000005</v>
      </c>
      <c r="D66">
        <v>-2440.0000000000014</v>
      </c>
      <c r="E66">
        <v>1559.9999999999986</v>
      </c>
      <c r="F66">
        <v>-500</v>
      </c>
      <c r="G66">
        <v>1020.4415614667278</v>
      </c>
    </row>
    <row r="67" spans="2:7" x14ac:dyDescent="0.25">
      <c r="B67">
        <f t="shared" si="0"/>
        <v>58</v>
      </c>
      <c r="C67">
        <v>162.00000000000006</v>
      </c>
      <c r="D67">
        <v>-1900.0000000000005</v>
      </c>
      <c r="E67">
        <v>2099.9999999999995</v>
      </c>
      <c r="F67">
        <v>100</v>
      </c>
      <c r="G67">
        <v>1021.0220045718592</v>
      </c>
    </row>
    <row r="68" spans="2:7" x14ac:dyDescent="0.25">
      <c r="B68">
        <f t="shared" si="0"/>
        <v>59</v>
      </c>
      <c r="C68">
        <v>-2076</v>
      </c>
      <c r="D68">
        <v>-2219.9999999999991</v>
      </c>
      <c r="E68">
        <v>1780.0000000000011</v>
      </c>
      <c r="F68">
        <v>-250</v>
      </c>
      <c r="G68">
        <v>1021.1969261231991</v>
      </c>
    </row>
    <row r="69" spans="2:7" x14ac:dyDescent="0.25">
      <c r="B69">
        <f t="shared" si="0"/>
        <v>60</v>
      </c>
      <c r="C69">
        <v>-173.99999999999997</v>
      </c>
      <c r="D69">
        <v>-2019.9999999999995</v>
      </c>
      <c r="E69">
        <v>1980.0000000000005</v>
      </c>
      <c r="F69">
        <v>0</v>
      </c>
      <c r="G69">
        <v>1021.0447544260253</v>
      </c>
    </row>
    <row r="70" spans="2:7" x14ac:dyDescent="0.25">
      <c r="B70">
        <f t="shared" si="0"/>
        <v>61</v>
      </c>
      <c r="C70">
        <v>-358.00000000000011</v>
      </c>
      <c r="D70">
        <v>-2100.0000000000014</v>
      </c>
      <c r="E70">
        <v>1899.9999999999986</v>
      </c>
      <c r="F70">
        <v>-100</v>
      </c>
      <c r="G70">
        <v>1020.8685685731429</v>
      </c>
    </row>
    <row r="71" spans="2:7" x14ac:dyDescent="0.25">
      <c r="B71">
        <f t="shared" si="0"/>
        <v>62</v>
      </c>
      <c r="C71">
        <v>885</v>
      </c>
      <c r="D71">
        <v>-1959.9999999999991</v>
      </c>
      <c r="E71">
        <v>2040.0000000000009</v>
      </c>
      <c r="F71">
        <v>0</v>
      </c>
      <c r="G71">
        <v>1021.2696448553352</v>
      </c>
    </row>
    <row r="72" spans="2:7" x14ac:dyDescent="0.25">
      <c r="B72">
        <f t="shared" si="0"/>
        <v>63</v>
      </c>
      <c r="C72">
        <v>-708</v>
      </c>
      <c r="D72">
        <v>-2000</v>
      </c>
      <c r="E72">
        <v>2000</v>
      </c>
      <c r="F72">
        <v>0</v>
      </c>
      <c r="G72">
        <v>1020.6955602593561</v>
      </c>
    </row>
    <row r="73" spans="2:7" x14ac:dyDescent="0.25">
      <c r="B73">
        <f t="shared" si="0"/>
        <v>64</v>
      </c>
      <c r="C73">
        <v>-2805.0000000000009</v>
      </c>
      <c r="D73">
        <v>-2280.0000000000009</v>
      </c>
      <c r="E73">
        <v>1799.9999999999989</v>
      </c>
      <c r="F73">
        <v>-200</v>
      </c>
      <c r="G73">
        <v>1040.8418343381725</v>
      </c>
    </row>
    <row r="74" spans="2:7" x14ac:dyDescent="0.25">
      <c r="B74">
        <f t="shared" si="0"/>
        <v>65</v>
      </c>
      <c r="C74">
        <v>-1989.9999999999998</v>
      </c>
      <c r="D74">
        <v>-2239.9999999999986</v>
      </c>
      <c r="E74">
        <v>1760.0000000000016</v>
      </c>
      <c r="F74">
        <v>-250</v>
      </c>
      <c r="G74">
        <v>1020.8760337266827</v>
      </c>
    </row>
    <row r="75" spans="2:7" x14ac:dyDescent="0.25">
      <c r="B75">
        <f t="shared" ref="B75:B134" si="1">1+B74</f>
        <v>66</v>
      </c>
      <c r="C75">
        <v>-955.00000000000023</v>
      </c>
      <c r="D75">
        <v>-1840.0000000000016</v>
      </c>
      <c r="E75">
        <v>2159.9999999999982</v>
      </c>
      <c r="F75">
        <v>160</v>
      </c>
      <c r="G75">
        <v>1020.6960627961954</v>
      </c>
    </row>
    <row r="76" spans="2:7" x14ac:dyDescent="0.25">
      <c r="B76">
        <f t="shared" si="1"/>
        <v>67</v>
      </c>
      <c r="C76">
        <v>-569.99999999999989</v>
      </c>
      <c r="D76">
        <v>-1979.9999999999986</v>
      </c>
      <c r="E76">
        <v>2020.0000000000014</v>
      </c>
      <c r="F76">
        <v>0</v>
      </c>
      <c r="G76">
        <v>1021.343916332036</v>
      </c>
    </row>
    <row r="77" spans="2:7" x14ac:dyDescent="0.25">
      <c r="B77">
        <f t="shared" si="1"/>
        <v>68</v>
      </c>
      <c r="C77">
        <v>1176.0000000000002</v>
      </c>
      <c r="D77">
        <v>-2120.0000000000009</v>
      </c>
      <c r="E77">
        <v>1879.9999999999991</v>
      </c>
      <c r="F77">
        <v>-100</v>
      </c>
      <c r="G77">
        <v>1020.8632600375424</v>
      </c>
    </row>
    <row r="78" spans="2:7" x14ac:dyDescent="0.25">
      <c r="B78">
        <f t="shared" si="1"/>
        <v>69</v>
      </c>
      <c r="C78">
        <v>-2208.0000000000005</v>
      </c>
      <c r="D78">
        <v>-1759.9999999999998</v>
      </c>
      <c r="E78">
        <v>1759.9999999999998</v>
      </c>
      <c r="F78">
        <v>-250</v>
      </c>
      <c r="G78">
        <v>898.03724786521764</v>
      </c>
    </row>
    <row r="79" spans="2:7" x14ac:dyDescent="0.25">
      <c r="B79">
        <f t="shared" si="1"/>
        <v>70</v>
      </c>
      <c r="C79">
        <v>-1408.0000000000002</v>
      </c>
      <c r="D79">
        <v>-1839.9999999999998</v>
      </c>
      <c r="E79">
        <v>1839.9999999999998</v>
      </c>
      <c r="F79">
        <v>-150</v>
      </c>
      <c r="G79">
        <v>939.4547976845929</v>
      </c>
    </row>
    <row r="80" spans="2:7" x14ac:dyDescent="0.25">
      <c r="B80">
        <f t="shared" si="1"/>
        <v>71</v>
      </c>
      <c r="C80">
        <v>1504.0000000000002</v>
      </c>
      <c r="D80">
        <v>-1759.9999999999998</v>
      </c>
      <c r="E80">
        <v>2240</v>
      </c>
      <c r="F80">
        <v>250</v>
      </c>
      <c r="G80">
        <v>1020.9371535904542</v>
      </c>
    </row>
    <row r="81" spans="2:7" x14ac:dyDescent="0.25">
      <c r="B81">
        <f t="shared" si="1"/>
        <v>72</v>
      </c>
      <c r="C81">
        <v>1086</v>
      </c>
      <c r="D81">
        <v>-1859.9999999999995</v>
      </c>
      <c r="E81">
        <v>2140.0000000000005</v>
      </c>
      <c r="F81">
        <v>150</v>
      </c>
      <c r="G81">
        <v>1020.9520035420903</v>
      </c>
    </row>
    <row r="82" spans="2:7" x14ac:dyDescent="0.25">
      <c r="B82">
        <f t="shared" si="1"/>
        <v>73</v>
      </c>
      <c r="C82">
        <v>-945.00000000000011</v>
      </c>
      <c r="D82">
        <v>-2160</v>
      </c>
      <c r="E82">
        <v>1839.9999999999998</v>
      </c>
      <c r="F82">
        <v>-150</v>
      </c>
      <c r="G82">
        <v>1020.7357824641234</v>
      </c>
    </row>
    <row r="83" spans="2:7" x14ac:dyDescent="0.25">
      <c r="B83">
        <f t="shared" si="1"/>
        <v>74</v>
      </c>
      <c r="C83">
        <v>-2010.0000000000002</v>
      </c>
      <c r="D83">
        <v>-2240</v>
      </c>
      <c r="E83">
        <v>1759.9999999999998</v>
      </c>
      <c r="F83">
        <v>-250</v>
      </c>
      <c r="G83">
        <v>1020.8588633926195</v>
      </c>
    </row>
    <row r="84" spans="2:7" x14ac:dyDescent="0.25">
      <c r="B84">
        <f t="shared" si="1"/>
        <v>75</v>
      </c>
      <c r="C84">
        <v>-1254.0000000000002</v>
      </c>
      <c r="D84">
        <v>-2160</v>
      </c>
      <c r="E84">
        <v>1839.9999999999998</v>
      </c>
      <c r="F84">
        <v>-150</v>
      </c>
      <c r="G84">
        <v>1020.5252828629077</v>
      </c>
    </row>
    <row r="85" spans="2:7" x14ac:dyDescent="0.25">
      <c r="B85">
        <f t="shared" si="1"/>
        <v>76</v>
      </c>
      <c r="C85">
        <v>-3024.0000000000009</v>
      </c>
      <c r="D85">
        <v>-2800.0000000000009</v>
      </c>
      <c r="E85">
        <v>1199.9999999999993</v>
      </c>
      <c r="F85">
        <v>-800</v>
      </c>
      <c r="G85">
        <v>1020.8267037563799</v>
      </c>
    </row>
    <row r="86" spans="2:7" x14ac:dyDescent="0.25">
      <c r="B86">
        <f t="shared" si="1"/>
        <v>77</v>
      </c>
      <c r="C86">
        <v>844</v>
      </c>
      <c r="D86">
        <v>-1899.9999999999986</v>
      </c>
      <c r="E86">
        <v>2100.0000000000014</v>
      </c>
      <c r="F86">
        <v>100</v>
      </c>
      <c r="G86">
        <v>1020.8631791427965</v>
      </c>
    </row>
    <row r="87" spans="2:7" x14ac:dyDescent="0.25">
      <c r="B87">
        <f t="shared" si="1"/>
        <v>78</v>
      </c>
      <c r="C87">
        <v>816.00000000000023</v>
      </c>
      <c r="D87">
        <v>-1860.0000000000011</v>
      </c>
      <c r="E87">
        <v>2139.9999999999986</v>
      </c>
      <c r="F87">
        <v>150</v>
      </c>
      <c r="G87">
        <v>1020.7766471954189</v>
      </c>
    </row>
    <row r="88" spans="2:7" x14ac:dyDescent="0.25">
      <c r="B88">
        <f t="shared" si="1"/>
        <v>79</v>
      </c>
      <c r="C88">
        <v>-201.00000000000003</v>
      </c>
      <c r="D88">
        <v>-1939.9999999999995</v>
      </c>
      <c r="E88">
        <v>2060.0000000000005</v>
      </c>
      <c r="F88">
        <v>0</v>
      </c>
      <c r="G88">
        <v>1020.7926611388606</v>
      </c>
    </row>
    <row r="89" spans="2:7" x14ac:dyDescent="0.25">
      <c r="B89">
        <f t="shared" si="1"/>
        <v>80</v>
      </c>
      <c r="C89">
        <v>-852.00000000000011</v>
      </c>
      <c r="D89">
        <v>-2240</v>
      </c>
      <c r="E89">
        <v>1759.9999999999998</v>
      </c>
      <c r="F89">
        <v>-250</v>
      </c>
      <c r="G89">
        <v>1020.8473604179437</v>
      </c>
    </row>
    <row r="90" spans="2:7" x14ac:dyDescent="0.25">
      <c r="B90">
        <f t="shared" si="1"/>
        <v>81</v>
      </c>
      <c r="C90">
        <v>1428.0000000000002</v>
      </c>
      <c r="D90">
        <v>-1820.0000000000002</v>
      </c>
      <c r="E90">
        <v>2179.9999999999995</v>
      </c>
      <c r="F90">
        <v>200</v>
      </c>
      <c r="G90">
        <v>1020.8272774875032</v>
      </c>
    </row>
    <row r="91" spans="2:7" x14ac:dyDescent="0.25">
      <c r="B91">
        <f t="shared" si="1"/>
        <v>82</v>
      </c>
      <c r="C91">
        <v>0</v>
      </c>
      <c r="D91">
        <v>-1959.9999999999991</v>
      </c>
      <c r="E91">
        <v>2040.0000000000009</v>
      </c>
      <c r="F91">
        <v>0</v>
      </c>
      <c r="G91">
        <v>1021.2655372953482</v>
      </c>
    </row>
    <row r="92" spans="2:7" x14ac:dyDescent="0.25">
      <c r="B92">
        <f t="shared" si="1"/>
        <v>83</v>
      </c>
      <c r="C92">
        <v>-824</v>
      </c>
      <c r="D92">
        <v>-2080</v>
      </c>
      <c r="E92">
        <v>1920</v>
      </c>
      <c r="F92">
        <v>0</v>
      </c>
      <c r="G92">
        <v>1020.9759717474103</v>
      </c>
    </row>
    <row r="93" spans="2:7" x14ac:dyDescent="0.25">
      <c r="B93">
        <f t="shared" si="1"/>
        <v>84</v>
      </c>
      <c r="C93">
        <v>618</v>
      </c>
      <c r="D93">
        <v>-2000</v>
      </c>
      <c r="E93">
        <v>2000</v>
      </c>
      <c r="F93">
        <v>0</v>
      </c>
      <c r="G93">
        <v>1020.4921409311551</v>
      </c>
    </row>
    <row r="94" spans="2:7" x14ac:dyDescent="0.25">
      <c r="B94">
        <f t="shared" si="1"/>
        <v>85</v>
      </c>
      <c r="C94">
        <v>-3509.9999999999995</v>
      </c>
      <c r="D94">
        <v>-2220.0000000000005</v>
      </c>
      <c r="E94">
        <v>1779.9999999999993</v>
      </c>
      <c r="F94">
        <v>-250</v>
      </c>
      <c r="G94">
        <v>1021.1102019071327</v>
      </c>
    </row>
    <row r="95" spans="2:7" x14ac:dyDescent="0.25">
      <c r="B95">
        <f t="shared" si="1"/>
        <v>86</v>
      </c>
      <c r="C95">
        <v>-2405</v>
      </c>
      <c r="D95">
        <v>-2199.9999999999991</v>
      </c>
      <c r="E95">
        <v>1800.0000000000007</v>
      </c>
      <c r="F95">
        <v>-200</v>
      </c>
      <c r="G95">
        <v>1021.2894628275527</v>
      </c>
    </row>
    <row r="96" spans="2:7" x14ac:dyDescent="0.25">
      <c r="B96">
        <f t="shared" si="1"/>
        <v>87</v>
      </c>
      <c r="C96">
        <v>-4025.0000000000009</v>
      </c>
      <c r="D96">
        <v>-2199.9999999999991</v>
      </c>
      <c r="E96">
        <v>1800.0000000000007</v>
      </c>
      <c r="F96">
        <v>-200</v>
      </c>
      <c r="G96">
        <v>1021.326382731487</v>
      </c>
    </row>
    <row r="97" spans="2:7" x14ac:dyDescent="0.25">
      <c r="B97">
        <f t="shared" si="1"/>
        <v>88</v>
      </c>
      <c r="C97">
        <v>2235</v>
      </c>
      <c r="D97">
        <v>-1800.0000000000007</v>
      </c>
      <c r="E97">
        <v>2199.9999999999991</v>
      </c>
      <c r="F97">
        <v>200</v>
      </c>
      <c r="G97">
        <v>1020.8249680746919</v>
      </c>
    </row>
    <row r="98" spans="2:7" x14ac:dyDescent="0.25">
      <c r="B98">
        <f t="shared" si="1"/>
        <v>89</v>
      </c>
      <c r="C98">
        <v>880.00000000000011</v>
      </c>
      <c r="D98">
        <v>-1820.0000000000002</v>
      </c>
      <c r="E98">
        <v>2179.9999999999995</v>
      </c>
      <c r="F98">
        <v>200</v>
      </c>
      <c r="G98">
        <v>1020.903452968997</v>
      </c>
    </row>
    <row r="99" spans="2:7" x14ac:dyDescent="0.25">
      <c r="B99">
        <f t="shared" si="1"/>
        <v>90</v>
      </c>
      <c r="C99">
        <v>-835.00000000000011</v>
      </c>
      <c r="D99">
        <v>-1820.0000000000002</v>
      </c>
      <c r="E99">
        <v>2179.9999999999995</v>
      </c>
      <c r="F99">
        <v>200</v>
      </c>
      <c r="G99">
        <v>1020.7602898501881</v>
      </c>
    </row>
    <row r="100" spans="2:7" x14ac:dyDescent="0.25">
      <c r="B100">
        <f t="shared" si="1"/>
        <v>91</v>
      </c>
      <c r="C100">
        <v>720.00000000000011</v>
      </c>
      <c r="D100">
        <v>-2260</v>
      </c>
      <c r="E100">
        <v>1740.0000000000002</v>
      </c>
      <c r="F100">
        <v>-250</v>
      </c>
      <c r="G100">
        <v>1021.3441973589248</v>
      </c>
    </row>
    <row r="101" spans="2:7" x14ac:dyDescent="0.25">
      <c r="B101">
        <f t="shared" si="1"/>
        <v>92</v>
      </c>
      <c r="C101">
        <v>716.00000000000023</v>
      </c>
      <c r="D101">
        <v>-1980.0000000000005</v>
      </c>
      <c r="E101">
        <v>2019.9999999999995</v>
      </c>
      <c r="F101">
        <v>0</v>
      </c>
      <c r="G101">
        <v>1020.6411705083632</v>
      </c>
    </row>
    <row r="102" spans="2:7" x14ac:dyDescent="0.25">
      <c r="B102">
        <f t="shared" si="1"/>
        <v>93</v>
      </c>
      <c r="C102">
        <v>-543</v>
      </c>
      <c r="D102">
        <v>-2039.9999999999991</v>
      </c>
      <c r="E102">
        <v>1960.0000000000009</v>
      </c>
      <c r="F102">
        <v>0</v>
      </c>
      <c r="G102">
        <v>1020.5429395729866</v>
      </c>
    </row>
    <row r="103" spans="2:7" x14ac:dyDescent="0.25">
      <c r="B103">
        <f t="shared" si="1"/>
        <v>94</v>
      </c>
      <c r="C103">
        <v>-2916.0000000000009</v>
      </c>
      <c r="D103">
        <v>-2379.9999999999991</v>
      </c>
      <c r="E103">
        <v>1620.0000000000009</v>
      </c>
      <c r="F103">
        <v>-400</v>
      </c>
      <c r="G103">
        <v>1021.1516108383714</v>
      </c>
    </row>
    <row r="104" spans="2:7" x14ac:dyDescent="0.25">
      <c r="B104">
        <f t="shared" si="1"/>
        <v>95</v>
      </c>
      <c r="C104">
        <v>855.00000000000023</v>
      </c>
      <c r="D104">
        <v>-2179.9999999999995</v>
      </c>
      <c r="E104">
        <v>1820.0000000000002</v>
      </c>
      <c r="F104">
        <v>-200</v>
      </c>
      <c r="G104">
        <v>1020.428568863667</v>
      </c>
    </row>
    <row r="105" spans="2:7" x14ac:dyDescent="0.25">
      <c r="B105">
        <f t="shared" si="1"/>
        <v>96</v>
      </c>
      <c r="C105">
        <v>-1793.0000000000002</v>
      </c>
      <c r="D105">
        <v>-1839.9999999999998</v>
      </c>
      <c r="E105">
        <v>2160</v>
      </c>
      <c r="F105">
        <v>200</v>
      </c>
      <c r="G105">
        <v>1020.4600064045262</v>
      </c>
    </row>
    <row r="106" spans="2:7" x14ac:dyDescent="0.25">
      <c r="B106">
        <f t="shared" si="1"/>
        <v>97</v>
      </c>
      <c r="C106">
        <v>-648.00000000000023</v>
      </c>
      <c r="D106">
        <v>-1980.0000000000005</v>
      </c>
      <c r="E106">
        <v>2019.9999999999995</v>
      </c>
      <c r="F106">
        <v>0</v>
      </c>
      <c r="G106">
        <v>1021.0253669924876</v>
      </c>
    </row>
    <row r="107" spans="2:7" x14ac:dyDescent="0.25">
      <c r="B107">
        <f t="shared" si="1"/>
        <v>98</v>
      </c>
      <c r="C107">
        <v>-640</v>
      </c>
      <c r="D107">
        <v>-1959.9999999999991</v>
      </c>
      <c r="E107">
        <v>2040.0000000000009</v>
      </c>
      <c r="F107">
        <v>0</v>
      </c>
      <c r="G107">
        <v>1021.3093853527271</v>
      </c>
    </row>
    <row r="108" spans="2:7" x14ac:dyDescent="0.25">
      <c r="B108">
        <f t="shared" si="1"/>
        <v>99</v>
      </c>
      <c r="C108">
        <v>318.00000000000006</v>
      </c>
      <c r="D108">
        <v>-1980.0000000000005</v>
      </c>
      <c r="E108">
        <v>2019.9999999999995</v>
      </c>
      <c r="F108">
        <v>0</v>
      </c>
      <c r="G108">
        <v>1020.9517188015681</v>
      </c>
    </row>
    <row r="109" spans="2:7" x14ac:dyDescent="0.25">
      <c r="B109">
        <f t="shared" si="1"/>
        <v>100</v>
      </c>
      <c r="C109">
        <v>0</v>
      </c>
      <c r="D109">
        <v>-2019.9999999999995</v>
      </c>
      <c r="E109">
        <v>1980.0000000000005</v>
      </c>
      <c r="F109">
        <v>0</v>
      </c>
      <c r="G109">
        <v>1020.6874242938615</v>
      </c>
    </row>
    <row r="110" spans="2:7" x14ac:dyDescent="0.25">
      <c r="B110">
        <f t="shared" si="1"/>
        <v>101</v>
      </c>
      <c r="C110">
        <v>660</v>
      </c>
      <c r="D110">
        <v>-2099.9999999999995</v>
      </c>
      <c r="E110">
        <v>1900.0000000000005</v>
      </c>
      <c r="F110">
        <v>-100</v>
      </c>
      <c r="G110">
        <v>1021.397243836557</v>
      </c>
    </row>
    <row r="111" spans="2:7" x14ac:dyDescent="0.25">
      <c r="B111">
        <f t="shared" si="1"/>
        <v>102</v>
      </c>
      <c r="C111">
        <v>156.99999999999997</v>
      </c>
      <c r="D111">
        <v>-1839.9999999999998</v>
      </c>
      <c r="E111">
        <v>2160</v>
      </c>
      <c r="F111">
        <v>150</v>
      </c>
      <c r="G111">
        <v>1021.1113106574356</v>
      </c>
    </row>
    <row r="112" spans="2:7" x14ac:dyDescent="0.25">
      <c r="B112">
        <f t="shared" si="1"/>
        <v>103</v>
      </c>
      <c r="C112">
        <v>-1976.0000000000002</v>
      </c>
      <c r="D112">
        <v>-2099.9999999999995</v>
      </c>
      <c r="E112">
        <v>1900.0000000000005</v>
      </c>
      <c r="F112">
        <v>-100</v>
      </c>
      <c r="G112">
        <v>1020.996315772391</v>
      </c>
    </row>
    <row r="113" spans="2:7" x14ac:dyDescent="0.25">
      <c r="B113">
        <f t="shared" si="1"/>
        <v>104</v>
      </c>
      <c r="C113">
        <v>-1159.9999999999998</v>
      </c>
      <c r="D113">
        <v>-2140.0000000000005</v>
      </c>
      <c r="E113">
        <v>1859.9999999999995</v>
      </c>
      <c r="F113">
        <v>-150</v>
      </c>
      <c r="G113">
        <v>1021.0987074290704</v>
      </c>
    </row>
    <row r="114" spans="2:7" x14ac:dyDescent="0.25">
      <c r="B114">
        <f t="shared" si="1"/>
        <v>105</v>
      </c>
      <c r="C114">
        <v>0</v>
      </c>
      <c r="D114">
        <v>-2200.0000000000009</v>
      </c>
      <c r="E114">
        <v>1799.9999999999989</v>
      </c>
      <c r="F114">
        <v>-200</v>
      </c>
      <c r="G114">
        <v>1020.7537058440732</v>
      </c>
    </row>
    <row r="115" spans="2:7" x14ac:dyDescent="0.25">
      <c r="B115">
        <f t="shared" si="1"/>
        <v>106</v>
      </c>
      <c r="C115">
        <v>-1260</v>
      </c>
      <c r="D115">
        <v>-2300.0000000000009</v>
      </c>
      <c r="E115">
        <v>1699.9999999999993</v>
      </c>
      <c r="F115">
        <v>-300</v>
      </c>
      <c r="G115">
        <v>1020.8971600407926</v>
      </c>
    </row>
    <row r="116" spans="2:7" x14ac:dyDescent="0.25">
      <c r="B116">
        <f t="shared" si="1"/>
        <v>107</v>
      </c>
      <c r="C116">
        <v>-730.00000000000023</v>
      </c>
      <c r="D116">
        <v>-2120.0000000000009</v>
      </c>
      <c r="E116">
        <v>1879.9999999999991</v>
      </c>
      <c r="F116">
        <v>-100</v>
      </c>
      <c r="G116">
        <v>1020.4107714829759</v>
      </c>
    </row>
    <row r="117" spans="2:7" x14ac:dyDescent="0.25">
      <c r="B117">
        <f t="shared" si="1"/>
        <v>108</v>
      </c>
      <c r="C117">
        <v>-952</v>
      </c>
      <c r="D117">
        <v>-2200.0000000000009</v>
      </c>
      <c r="E117">
        <v>1799.9999999999989</v>
      </c>
      <c r="F117">
        <v>-200</v>
      </c>
      <c r="G117">
        <v>1020.7059296930206</v>
      </c>
    </row>
    <row r="118" spans="2:7" x14ac:dyDescent="0.25">
      <c r="B118">
        <f t="shared" si="1"/>
        <v>109</v>
      </c>
      <c r="C118">
        <v>-260.00000000000006</v>
      </c>
      <c r="D118">
        <v>-2119.9999999999991</v>
      </c>
      <c r="E118">
        <v>1880.0000000000007</v>
      </c>
      <c r="F118">
        <v>-100</v>
      </c>
      <c r="G118">
        <v>1020.4824017454914</v>
      </c>
    </row>
    <row r="119" spans="2:7" x14ac:dyDescent="0.25">
      <c r="B119">
        <f t="shared" si="1"/>
        <v>110</v>
      </c>
      <c r="C119">
        <v>-395.99999999999994</v>
      </c>
      <c r="D119">
        <v>-2039.9999999999991</v>
      </c>
      <c r="E119">
        <v>1960.0000000000009</v>
      </c>
      <c r="F119">
        <v>0</v>
      </c>
      <c r="G119">
        <v>1020.7754991624168</v>
      </c>
    </row>
    <row r="120" spans="2:7" x14ac:dyDescent="0.25">
      <c r="B120">
        <f t="shared" si="1"/>
        <v>111</v>
      </c>
      <c r="C120">
        <v>1128.0000000000005</v>
      </c>
      <c r="D120">
        <v>-1819.9999999999984</v>
      </c>
      <c r="E120">
        <v>2180.0000000000014</v>
      </c>
      <c r="F120">
        <v>200</v>
      </c>
      <c r="G120">
        <v>1021.1658586064541</v>
      </c>
    </row>
    <row r="121" spans="2:7" x14ac:dyDescent="0.25">
      <c r="B121">
        <f t="shared" si="1"/>
        <v>112</v>
      </c>
      <c r="C121">
        <v>2123</v>
      </c>
      <c r="D121">
        <v>-2000</v>
      </c>
      <c r="E121">
        <v>2000</v>
      </c>
      <c r="F121">
        <v>0</v>
      </c>
      <c r="G121">
        <v>1020.7850190878817</v>
      </c>
    </row>
    <row r="122" spans="2:7" x14ac:dyDescent="0.25">
      <c r="B122">
        <f t="shared" si="1"/>
        <v>113</v>
      </c>
      <c r="C122">
        <v>1656.0000000000002</v>
      </c>
      <c r="D122">
        <v>-1939.9999999999995</v>
      </c>
      <c r="E122">
        <v>2060.0000000000005</v>
      </c>
      <c r="F122">
        <v>0</v>
      </c>
      <c r="G122">
        <v>1020.7806042196127</v>
      </c>
    </row>
    <row r="123" spans="2:7" x14ac:dyDescent="0.25">
      <c r="B123">
        <f t="shared" si="1"/>
        <v>114</v>
      </c>
      <c r="C123">
        <v>-2806.0000000000005</v>
      </c>
      <c r="D123">
        <v>-2320.0000000000005</v>
      </c>
      <c r="E123">
        <v>1679.9999999999998</v>
      </c>
      <c r="F123">
        <v>-300</v>
      </c>
      <c r="G123">
        <v>1020.7907313261035</v>
      </c>
    </row>
    <row r="124" spans="2:7" x14ac:dyDescent="0.25">
      <c r="B124">
        <f t="shared" si="1"/>
        <v>115</v>
      </c>
      <c r="C124">
        <v>-2200</v>
      </c>
      <c r="D124">
        <v>-2240</v>
      </c>
      <c r="E124">
        <v>1759.9999999999998</v>
      </c>
      <c r="F124">
        <v>-250</v>
      </c>
      <c r="G124">
        <v>1020.5116018395701</v>
      </c>
    </row>
    <row r="125" spans="2:7" x14ac:dyDescent="0.25">
      <c r="B125">
        <f t="shared" si="1"/>
        <v>116</v>
      </c>
      <c r="C125">
        <v>327.00000000000011</v>
      </c>
      <c r="D125">
        <v>-1980.0000000000005</v>
      </c>
      <c r="E125">
        <v>2019.9999999999995</v>
      </c>
      <c r="F125">
        <v>0</v>
      </c>
      <c r="G125">
        <v>1021.306127005442</v>
      </c>
    </row>
    <row r="126" spans="2:7" x14ac:dyDescent="0.25">
      <c r="B126">
        <f t="shared" si="1"/>
        <v>117</v>
      </c>
      <c r="C126">
        <v>-226.00000000000006</v>
      </c>
      <c r="D126">
        <v>-2080</v>
      </c>
      <c r="E126">
        <v>1920</v>
      </c>
      <c r="F126">
        <v>-100</v>
      </c>
      <c r="G126">
        <v>1021.4039922519605</v>
      </c>
    </row>
    <row r="127" spans="2:7" x14ac:dyDescent="0.25">
      <c r="B127">
        <f t="shared" si="1"/>
        <v>118</v>
      </c>
      <c r="C127">
        <v>-444.00000000000011</v>
      </c>
      <c r="D127">
        <v>-1960.0000000000002</v>
      </c>
      <c r="E127">
        <v>2039.9999999999998</v>
      </c>
      <c r="F127">
        <v>0</v>
      </c>
      <c r="G127">
        <v>1021.0487628880802</v>
      </c>
    </row>
    <row r="128" spans="2:7" x14ac:dyDescent="0.25">
      <c r="B128">
        <f t="shared" si="1"/>
        <v>119</v>
      </c>
      <c r="C128">
        <v>-2392</v>
      </c>
      <c r="D128">
        <v>-2140.0000000000005</v>
      </c>
      <c r="E128">
        <v>1859.9999999999995</v>
      </c>
      <c r="F128">
        <v>-150</v>
      </c>
      <c r="G128">
        <v>1020.925765836362</v>
      </c>
    </row>
    <row r="129" spans="2:7" x14ac:dyDescent="0.25">
      <c r="B129">
        <f t="shared" si="1"/>
        <v>120</v>
      </c>
      <c r="C129">
        <v>321.00000000000011</v>
      </c>
      <c r="D129">
        <v>-2060.0000000000005</v>
      </c>
      <c r="E129">
        <v>1939.9999999999995</v>
      </c>
      <c r="F129">
        <v>0</v>
      </c>
      <c r="G129">
        <v>1021.2411342316889</v>
      </c>
    </row>
    <row r="130" spans="2:7" x14ac:dyDescent="0.25">
      <c r="B130">
        <f t="shared" si="1"/>
        <v>121</v>
      </c>
      <c r="C130">
        <v>108</v>
      </c>
      <c r="D130">
        <v>-2019.9999999999995</v>
      </c>
      <c r="E130">
        <v>1980.0000000000005</v>
      </c>
      <c r="F130">
        <v>0</v>
      </c>
      <c r="G130">
        <v>1020.8024811970748</v>
      </c>
    </row>
    <row r="131" spans="2:7" x14ac:dyDescent="0.25">
      <c r="B131">
        <f t="shared" si="1"/>
        <v>122</v>
      </c>
      <c r="C131">
        <v>-214.00000000000006</v>
      </c>
      <c r="D131">
        <v>-1980.0000000000005</v>
      </c>
      <c r="E131">
        <v>2019.9999999999995</v>
      </c>
      <c r="F131">
        <v>0</v>
      </c>
      <c r="G131">
        <v>1021.1616456595726</v>
      </c>
    </row>
    <row r="132" spans="2:7" x14ac:dyDescent="0.25">
      <c r="B132">
        <f t="shared" si="1"/>
        <v>123</v>
      </c>
      <c r="C132">
        <v>-1552.0000000000002</v>
      </c>
      <c r="D132">
        <v>-2200</v>
      </c>
      <c r="E132">
        <v>1800</v>
      </c>
      <c r="F132">
        <v>-200</v>
      </c>
      <c r="G132">
        <v>1021.2449417962481</v>
      </c>
    </row>
    <row r="133" spans="2:7" x14ac:dyDescent="0.25">
      <c r="B133">
        <f t="shared" si="1"/>
        <v>124</v>
      </c>
      <c r="C133">
        <v>-816</v>
      </c>
      <c r="D133">
        <v>-2099.9999999999995</v>
      </c>
      <c r="E133">
        <v>1900.0000000000005</v>
      </c>
      <c r="F133">
        <v>-100</v>
      </c>
      <c r="G133">
        <v>1021.0172044022449</v>
      </c>
    </row>
    <row r="134" spans="2:7" x14ac:dyDescent="0.25">
      <c r="B134">
        <f t="shared" si="1"/>
        <v>125</v>
      </c>
      <c r="C134">
        <v>212</v>
      </c>
      <c r="D134">
        <v>-2080</v>
      </c>
      <c r="E134">
        <v>1920</v>
      </c>
      <c r="F134">
        <v>0</v>
      </c>
      <c r="G134">
        <v>1021.0362689255635</v>
      </c>
    </row>
  </sheetData>
  <mergeCells count="1">
    <mergeCell ref="D8:G8"/>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6AE639BB4E74542A43DE6E767DBCE18" ma:contentTypeVersion="11" ma:contentTypeDescription="Create a new document." ma:contentTypeScope="" ma:versionID="681f7fff1efaa5d4527fe8ca50b73cf7">
  <xsd:schema xmlns:xsd="http://www.w3.org/2001/XMLSchema" xmlns:xs="http://www.w3.org/2001/XMLSchema" xmlns:p="http://schemas.microsoft.com/office/2006/metadata/properties" xmlns:ns2="2a829cb1-c3bd-48aa-b101-cd51227f80d0" xmlns:ns3="c264fd13-c93d-4e63-9fb0-02334996df4b" targetNamespace="http://schemas.microsoft.com/office/2006/metadata/properties" ma:root="true" ma:fieldsID="e809d16dd66263efebf52ef89ed394f9" ns2:_="" ns3:_="">
    <xsd:import namespace="2a829cb1-c3bd-48aa-b101-cd51227f80d0"/>
    <xsd:import namespace="c264fd13-c93d-4e63-9fb0-02334996df4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a829cb1-c3bd-48aa-b101-cd51227f80d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5267e5f2-3cc9-4b2c-97a9-20aec386c2b0"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264fd13-c93d-4e63-9fb0-02334996df4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cda015f8-e9b6-4fc3-9b4e-646117ef80f2}" ma:internalName="TaxCatchAll" ma:showField="CatchAllData" ma:web="c264fd13-c93d-4e63-9fb0-02334996df4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264fd13-c93d-4e63-9fb0-02334996df4b" xsi:nil="true"/>
    <lcf76f155ced4ddcb4097134ff3c332f xmlns="2a829cb1-c3bd-48aa-b101-cd51227f80d0">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2A8BC3D5-28FA-4364-B5A1-CB83EB2F0C5C}"/>
</file>

<file path=customXml/itemProps2.xml><?xml version="1.0" encoding="utf-8"?>
<ds:datastoreItem xmlns:ds="http://schemas.openxmlformats.org/officeDocument/2006/customXml" ds:itemID="{12D83443-087B-453C-868F-1F2DBEAA6606}"/>
</file>

<file path=customXml/itemProps3.xml><?xml version="1.0" encoding="utf-8"?>
<ds:datastoreItem xmlns:ds="http://schemas.openxmlformats.org/officeDocument/2006/customXml" ds:itemID="{8F80DADA-C007-45CF-A759-442894C0D80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23</vt:i4>
      </vt:variant>
    </vt:vector>
  </HeadingPairs>
  <TitlesOfParts>
    <vt:vector size="23" baseType="lpstr">
      <vt:lpstr>Cover </vt:lpstr>
      <vt:lpstr>F2020 ILA LAM 4c Question</vt:lpstr>
      <vt:lpstr>F2020 ILA LAM 4c Solution</vt:lpstr>
      <vt:lpstr>F2021 ILA LAM 4b Question</vt:lpstr>
      <vt:lpstr>F2022 ILA LAM 1(a)(i) Question</vt:lpstr>
      <vt:lpstr>F2022 ILA LAM 1(a)(ii) Question</vt:lpstr>
      <vt:lpstr>S2023 LAM Q5 (c) Question</vt:lpstr>
      <vt:lpstr>CFEFD F24 Q3b</vt:lpstr>
      <vt:lpstr>CFEFD F24 Sol Q3b</vt:lpstr>
      <vt:lpstr>CFEFD F24 Q3c</vt:lpstr>
      <vt:lpstr>CFEFD F24 Sol Q3c</vt:lpstr>
      <vt:lpstr>CFEFD S24 Q3b</vt:lpstr>
      <vt:lpstr>CFEFD S24 Sol Q3b</vt:lpstr>
      <vt:lpstr>CFEFD F23 1c(ii)</vt:lpstr>
      <vt:lpstr>CFEFD F23 Sol 1c(ii)</vt:lpstr>
      <vt:lpstr>CFEFD S23 Q5d</vt:lpstr>
      <vt:lpstr>CFEFD S23 Sol Q5d</vt:lpstr>
      <vt:lpstr>CFEFD S23 Q5e</vt:lpstr>
      <vt:lpstr>CFEFD S23 Sol Q5e</vt:lpstr>
      <vt:lpstr>CFEFD S23 Q8d</vt:lpstr>
      <vt:lpstr>CFEFD S23 Sol Q8d</vt:lpstr>
      <vt:lpstr>CFEFD F21 Q6c</vt:lpstr>
      <vt:lpstr>CFEFD F21 Sol Q6c</vt:lpstr>
    </vt:vector>
  </TitlesOfParts>
  <Company>Sun Life Financial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Aleshia Zionce</dc:creator>
  <cp:lastModifiedBy>Douglas Norris</cp:lastModifiedBy>
  <cp:lastPrinted>2020-12-17T15:36:56Z</cp:lastPrinted>
  <dcterms:created xsi:type="dcterms:W3CDTF">2020-12-12T17:23:34Z</dcterms:created>
  <dcterms:modified xsi:type="dcterms:W3CDTF">2025-06-27T15:22:02Z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0x010100F6AE639BB4E74542A43DE6E767DBCE18</vt:lpwstr>
  </property>
</Properties>
</file>